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C13BA8C4-C4CD-4E0D-99A9-DBFCF60CD864}" xr6:coauthVersionLast="47" xr6:coauthVersionMax="47" xr10:uidLastSave="{00000000-0000-0000-0000-000000000000}"/>
  <bookViews>
    <workbookView xWindow="21210" yWindow="-2520" windowWidth="18360" windowHeight="1585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" l="1"/>
  <c r="AC56" i="1" s="1"/>
  <c r="AA56" i="1"/>
  <c r="AB55" i="1"/>
  <c r="AC55" i="1" s="1"/>
  <c r="AA55" i="1"/>
  <c r="AB54" i="1"/>
  <c r="AC54" i="1" s="1"/>
  <c r="AA54" i="1"/>
  <c r="AB52" i="1"/>
  <c r="AB57" i="1" s="1"/>
  <c r="AC51" i="1"/>
  <c r="AB51" i="1"/>
  <c r="AA51" i="1"/>
  <c r="AB50" i="1"/>
  <c r="AC50" i="1" s="1"/>
  <c r="AA50" i="1"/>
  <c r="AB49" i="1"/>
  <c r="AA49" i="1"/>
  <c r="AC49" i="1" s="1"/>
  <c r="AB48" i="1"/>
  <c r="AA48" i="1"/>
  <c r="AC48" i="1" s="1"/>
  <c r="AB43" i="1"/>
  <c r="AC43" i="1" s="1"/>
  <c r="AA43" i="1"/>
  <c r="AB42" i="1"/>
  <c r="AC42" i="1" s="1"/>
  <c r="AA42" i="1"/>
  <c r="AB41" i="1"/>
  <c r="AC41" i="1" s="1"/>
  <c r="AA41" i="1"/>
  <c r="AB38" i="1"/>
  <c r="AC38" i="1" s="1"/>
  <c r="AA38" i="1"/>
  <c r="AB37" i="1"/>
  <c r="AA37" i="1"/>
  <c r="AC37" i="1" s="1"/>
  <c r="AC36" i="1"/>
  <c r="AB36" i="1"/>
  <c r="AA36" i="1"/>
  <c r="AB35" i="1"/>
  <c r="AB39" i="1" s="1"/>
  <c r="AA35" i="1"/>
  <c r="AA39" i="1" s="1"/>
  <c r="AA44" i="1" s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L38" i="4"/>
  <c r="K38" i="4"/>
  <c r="F38" i="4"/>
  <c r="E38" i="4"/>
  <c r="L19" i="4"/>
  <c r="K19" i="4"/>
  <c r="F19" i="4"/>
  <c r="E19" i="4"/>
  <c r="L37" i="4"/>
  <c r="K37" i="4"/>
  <c r="F37" i="4"/>
  <c r="E37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A1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N1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AB44" i="1" l="1"/>
  <c r="AC44" i="1" s="1"/>
  <c r="AC39" i="1"/>
  <c r="AA52" i="1"/>
  <c r="AA57" i="1" s="1"/>
  <c r="AC57" i="1" s="1"/>
  <c r="AC52" i="1"/>
  <c r="AC35" i="1"/>
  <c r="R18" i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<sst xmlns="http://schemas.openxmlformats.org/spreadsheetml/2006/main" count="10295" uniqueCount="6283">
  <si>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</si>
  <si>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</si>
  <si>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</si>
  <si>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</si>
  <si>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</si>
  <si>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</si>
  <si>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</si>
  <si>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</si>
  <si>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</si>
  <si>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</si>
  <si>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</si>
  <si>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</si>
  <si>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</si>
  <si>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</si>
  <si>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</si>
  <si>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</si>
  <si>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</si>
  <si>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</si>
  <si>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</si>
  <si>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</si>
  <si>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</si>
  <si>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</si>
  <si>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</si>
  <si>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</si>
  <si>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</si>
  <si>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</si>
  <si>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</si>
  <si>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</si>
  <si>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</si>
  <si>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</si>
  <si>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</si>
  <si>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</si>
  <si>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</si>
  <si>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</si>
  <si>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</si>
  <si>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</si>
  <si>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</si>
  <si>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</si>
  <si>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</si>
  <si>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</si>
  <si>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</si>
  <si>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</si>
  <si>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</si>
  <si>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</si>
  <si>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</si>
  <si>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</si>
  <si>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</si>
  <si>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</si>
  <si>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</si>
  <si>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</si>
  <si>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</si>
  <si>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</si>
  <si>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</si>
  <si>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</si>
  <si>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</si>
  <si>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</si>
  <si>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</si>
  <si>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</si>
  <si>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</si>
  <si>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</si>
  <si>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</si>
  <si>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</si>
  <si>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</si>
  <si>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</si>
  <si>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</si>
  <si>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</si>
  <si>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</si>
  <si>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</si>
  <si>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</si>
  <si>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</si>
  <si>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</si>
  <si>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</si>
  <si>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</si>
  <si>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</si>
  <si>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</si>
  <si>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</si>
  <si>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</si>
  <si>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</si>
  <si>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</si>
  <si>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</si>
  <si>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</si>
  <si>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</si>
  <si>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</si>
  <si>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</si>
  <si>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</si>
  <si>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</si>
  <si>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</si>
  <si>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</si>
  <si>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</si>
  <si>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</si>
  <si>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</si>
  <si>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</si>
  <si>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</si>
  <si>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</si>
  <si>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</si>
  <si>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</si>
  <si>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</si>
  <si>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</si>
  <si>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</si>
  <si>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</si>
  <si>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</si>
  <si>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</si>
  <si>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</si>
  <si>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</si>
  <si>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</si>
  <si>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</si>
  <si>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</si>
  <si>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</si>
  <si>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</si>
  <si>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</si>
  <si>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</si>
  <si>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</si>
  <si>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</si>
  <si>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</si>
  <si>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</si>
  <si>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</si>
  <si>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</si>
  <si>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</si>
  <si>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</si>
  <si>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</si>
  <si>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</si>
  <si>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</si>
  <si>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</si>
  <si>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</si>
  <si>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</si>
  <si>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</si>
  <si>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</si>
  <si>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</si>
  <si>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</si>
  <si>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</si>
  <si>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</si>
  <si>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</si>
  <si>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</si>
  <si>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</si>
  <si>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</si>
  <si>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</si>
  <si>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</si>
  <si>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</si>
  <si>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</si>
  <si>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</si>
  <si>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</si>
  <si>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</si>
  <si>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</si>
  <si>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</si>
  <si>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</si>
  <si>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</si>
  <si>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</si>
  <si>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</si>
  <si>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</si>
  <si>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</si>
  <si>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</si>
  <si>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</si>
  <si>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</si>
  <si>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</si>
  <si>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</si>
  <si>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</si>
  <si>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</si>
  <si>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</si>
  <si>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</si>
  <si>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</si>
  <si>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</si>
  <si>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</si>
  <si>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</si>
  <si>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</si>
  <si>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</si>
  <si>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</si>
  <si>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</si>
  <si>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</si>
  <si>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</si>
  <si>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</si>
  <si>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</si>
  <si>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</si>
  <si>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</si>
  <si>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</si>
  <si>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</si>
  <si>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</si>
  <si>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</si>
  <si>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</si>
  <si>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</si>
  <si>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</si>
  <si>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</si>
  <si>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</si>
  <si>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</si>
  <si>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</si>
  <si>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</si>
  <si>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</si>
  <si>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</si>
  <si>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</si>
  <si>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</si>
  <si>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</si>
  <si>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</si>
  <si>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</si>
  <si>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</si>
  <si>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</si>
  <si>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</si>
  <si>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</si>
  <si>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</si>
  <si>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</si>
  <si>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</si>
  <si>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</si>
  <si>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</si>
  <si>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</si>
  <si>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</si>
  <si>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</si>
  <si>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</si>
  <si>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</si>
  <si>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</si>
  <si>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</si>
  <si>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</si>
  <si>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</si>
  <si>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</si>
  <si>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</si>
  <si>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</si>
  <si>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</si>
  <si>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</si>
  <si>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</si>
  <si>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</si>
  <si>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</si>
  <si>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</si>
  <si>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</si>
  <si>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</si>
  <si>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</si>
  <si>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</si>
  <si>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</si>
  <si>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</si>
  <si>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</si>
  <si>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</si>
  <si>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</si>
  <si>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</si>
  <si>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</si>
  <si>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</si>
  <si>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</si>
  <si>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</si>
  <si>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</si>
  <si>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</si>
  <si>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</si>
  <si>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</si>
  <si>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</si>
  <si>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</si>
  <si>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</si>
  <si>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</si>
  <si>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</si>
  <si>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</si>
  <si>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</si>
  <si>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</si>
  <si>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</si>
  <si>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</si>
  <si>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</si>
  <si>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</si>
  <si>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</si>
  <si>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</si>
  <si>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</si>
  <si>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</si>
  <si>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</si>
  <si>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</si>
  <si>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</si>
  <si>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</si>
  <si>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</si>
  <si>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</si>
  <si>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</si>
  <si>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</si>
  <si>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</si>
  <si>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</si>
  <si>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</si>
  <si>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</si>
  <si>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</si>
  <si>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</si>
  <si>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</si>
  <si>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</si>
  <si>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</si>
  <si>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</si>
  <si>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</si>
  <si>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</si>
  <si>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</si>
  <si>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</si>
  <si>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</si>
  <si>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</si>
  <si>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</si>
  <si>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</si>
  <si>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</si>
  <si>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</si>
  <si>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</si>
  <si>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</si>
  <si>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</si>
  <si>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</si>
  <si>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</si>
  <si>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</si>
  <si>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</si>
  <si>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</si>
  <si>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</si>
  <si>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</si>
  <si>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</si>
  <si>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</si>
  <si>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</si>
  <si>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</si>
  <si>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</si>
  <si>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</si>
  <si>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</si>
  <si>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</si>
  <si>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</si>
  <si>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</si>
  <si>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</si>
  <si>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</si>
  <si>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</si>
  <si>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</si>
  <si>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</si>
  <si>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</si>
  <si>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</si>
  <si>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</si>
  <si>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</si>
  <si>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</si>
  <si>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</si>
  <si>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</si>
  <si>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</si>
  <si>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</si>
  <si>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</si>
  <si>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</si>
  <si>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</si>
  <si>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</si>
  <si>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</si>
  <si>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</si>
  <si>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</si>
  <si>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</si>
  <si>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</si>
  <si>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</si>
  <si>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</si>
  <si>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</si>
  <si>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</si>
  <si>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</si>
  <si>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</si>
  <si>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</si>
  <si>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</si>
  <si>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</si>
  <si>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</si>
  <si>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</si>
  <si>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</si>
  <si>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</si>
  <si>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</si>
  <si>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</si>
  <si>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</si>
  <si>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</si>
  <si>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</si>
  <si>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</si>
  <si>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</si>
  <si>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</si>
  <si>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</si>
  <si>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</si>
  <si>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</si>
  <si>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</si>
  <si>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</si>
  <si>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</si>
  <si>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</si>
  <si>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</si>
  <si>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</si>
  <si>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</si>
  <si>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</si>
  <si>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</si>
  <si>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</si>
  <si>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</si>
  <si>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</si>
  <si>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</si>
  <si>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</si>
  <si>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</si>
  <si>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</si>
  <si>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</si>
  <si>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</si>
  <si>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</si>
  <si>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</si>
  <si>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</si>
  <si>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</si>
  <si>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</si>
  <si>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</si>
  <si>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</si>
  <si>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</si>
  <si>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</si>
  <si>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</si>
  <si>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</si>
  <si>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</si>
  <si>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</si>
  <si>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</si>
  <si>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</si>
  <si>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</si>
  <si>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</si>
  <si>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</si>
  <si>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</si>
  <si>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</si>
  <si>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</si>
  <si>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</si>
  <si>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</si>
  <si>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</si>
  <si>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</si>
  <si>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</si>
  <si>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</si>
  <si>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</si>
  <si>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</si>
  <si>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</si>
  <si>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</si>
  <si>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</si>
  <si>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</si>
  <si>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</si>
  <si>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</si>
  <si>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</si>
  <si>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</si>
  <si>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</si>
  <si>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</si>
  <si>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</si>
  <si>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</si>
  <si>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</si>
  <si>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</si>
  <si>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</si>
  <si>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</si>
  <si>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</si>
  <si>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</si>
  <si>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</si>
  <si>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</si>
  <si>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</si>
  <si>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</si>
  <si>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</si>
  <si>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</si>
  <si>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</si>
  <si>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</si>
  <si>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</si>
  <si>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</si>
  <si>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</si>
  <si>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</si>
  <si>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</si>
  <si>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</si>
  <si>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</si>
  <si>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</si>
  <si>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</si>
  <si>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</si>
  <si>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</si>
  <si>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</si>
  <si>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</si>
  <si>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</si>
  <si>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</si>
  <si>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</si>
  <si>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</si>
  <si>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</si>
  <si>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</si>
  <si>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</si>
  <si>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</si>
  <si>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</si>
  <si>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</si>
  <si>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</si>
  <si>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</si>
  <si>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</si>
  <si>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</si>
  <si>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</si>
  <si>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</si>
  <si>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</si>
  <si>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</si>
  <si>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</si>
  <si>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</si>
  <si>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</si>
  <si>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</si>
  <si>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</si>
  <si>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</si>
  <si>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</si>
  <si>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</si>
  <si>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</si>
  <si>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</si>
  <si>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</si>
  <si>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</si>
  <si>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</si>
  <si>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</si>
  <si>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</si>
  <si>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</si>
  <si>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</si>
  <si>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</si>
  <si>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</si>
  <si>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</si>
  <si>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</si>
  <si>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</si>
  <si>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</si>
  <si>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</si>
  <si>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</si>
  <si>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</si>
  <si>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</si>
  <si>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</si>
  <si>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</si>
  <si>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</si>
  <si>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</si>
  <si>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</si>
  <si>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</si>
  <si>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</si>
  <si>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</si>
  <si>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</si>
  <si>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</si>
  <si>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</si>
  <si>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</si>
  <si>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</si>
  <si>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</si>
  <si>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</si>
  <si>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</si>
  <si>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</si>
  <si>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</si>
  <si>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</si>
  <si>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</si>
  <si>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</si>
  <si>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</si>
  <si>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</si>
  <si>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</si>
  <si>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</si>
  <si>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</si>
  <si>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</si>
  <si>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</si>
  <si>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</si>
  <si>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</si>
  <si>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</si>
  <si>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</si>
  <si>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</si>
  <si>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</si>
  <si>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</si>
  <si>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</si>
  <si>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</si>
  <si>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</si>
  <si>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</si>
  <si>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</si>
  <si>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</si>
  <si>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</si>
  <si>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</si>
  <si>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</si>
  <si>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</si>
  <si>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</si>
  <si>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</si>
  <si>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</si>
  <si>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</si>
  <si>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</si>
  <si>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</si>
  <si>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</si>
  <si>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</si>
  <si>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</si>
  <si>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</si>
  <si>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</si>
  <si>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</si>
  <si>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</si>
  <si>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</si>
  <si>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</si>
  <si>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</si>
  <si>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</si>
  <si>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</si>
  <si>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</si>
  <si>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</si>
  <si>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</si>
  <si>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</si>
  <si>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</si>
  <si>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</si>
  <si>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</si>
  <si>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</si>
  <si>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</si>
  <si>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</si>
  <si>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</si>
  <si>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</si>
  <si>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</si>
  <si>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</si>
  <si>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</si>
  <si>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</si>
  <si>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</si>
  <si>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</si>
  <si>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</si>
  <si>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</si>
  <si>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</si>
  <si>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</si>
  <si>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</si>
  <si>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</si>
  <si>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</si>
  <si>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</si>
  <si>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</si>
  <si>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</si>
  <si>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</si>
  <si>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</si>
  <si>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</si>
  <si>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</si>
  <si>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</si>
  <si>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</si>
  <si>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</si>
  <si>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</si>
  <si>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</si>
  <si>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</si>
  <si>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</si>
  <si>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</si>
  <si>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</si>
  <si>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</si>
  <si>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</si>
  <si>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</si>
  <si>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</si>
  <si>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</si>
  <si>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</si>
  <si>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</si>
  <si>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</si>
  <si>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</si>
  <si>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</si>
  <si>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</si>
  <si>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</si>
  <si>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</si>
  <si>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</si>
  <si>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</si>
  <si>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</si>
  <si>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</si>
  <si>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</si>
  <si>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</si>
  <si>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</si>
  <si>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</si>
  <si>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</si>
  <si>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</si>
  <si>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</si>
  <si>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</si>
  <si>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</si>
  <si>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</si>
  <si>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</si>
  <si>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</si>
  <si>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</si>
  <si>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</si>
  <si>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</si>
  <si>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</si>
  <si>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</si>
  <si>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</si>
  <si>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</si>
  <si>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</si>
  <si>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</si>
  <si>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</si>
  <si>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</si>
  <si>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</si>
  <si>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</si>
  <si>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</si>
  <si>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</si>
  <si>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</si>
  <si>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</si>
  <si>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</si>
  <si>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</si>
  <si>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</si>
  <si>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</si>
  <si>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</si>
  <si>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</si>
  <si>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</si>
  <si>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</si>
  <si>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</si>
  <si>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</si>
  <si>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</si>
  <si>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</si>
  <si>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</si>
  <si>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</si>
  <si>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</si>
  <si>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</si>
  <si>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</si>
  <si>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</si>
  <si>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</si>
  <si>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</si>
  <si>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</si>
  <si>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</si>
  <si>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</si>
  <si>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</si>
  <si>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</si>
  <si>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</si>
  <si>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</si>
  <si>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</si>
  <si>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</si>
  <si>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</si>
  <si>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</si>
  <si>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</si>
  <si>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</si>
  <si>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</si>
  <si>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</si>
  <si>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</si>
  <si>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</si>
  <si>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</si>
  <si>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</si>
  <si>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</si>
  <si>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</si>
  <si>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</si>
  <si>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</si>
  <si>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</si>
  <si>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</si>
  <si>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</si>
  <si>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</si>
  <si>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</si>
  <si>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</si>
  <si>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</si>
  <si>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</si>
  <si>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</si>
  <si>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</si>
  <si>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</si>
  <si>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</si>
  <si>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</si>
  <si>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</si>
  <si>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</si>
  <si>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</si>
  <si>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</si>
  <si>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</si>
  <si>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</si>
  <si>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</si>
  <si>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</si>
  <si>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</si>
  <si>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</si>
  <si>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</si>
  <si>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</si>
  <si>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</si>
  <si>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</si>
  <si>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</si>
  <si>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</si>
  <si>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</si>
  <si>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</si>
  <si>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</si>
  <si>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</si>
  <si>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</si>
  <si>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</si>
  <si>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</si>
  <si>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</si>
  <si>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</si>
  <si>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</si>
  <si>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</si>
  <si>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</si>
  <si>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</si>
  <si>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</si>
  <si>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</si>
  <si>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</si>
  <si>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</si>
  <si>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</si>
  <si>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</si>
  <si>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</si>
  <si>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</si>
  <si>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</si>
  <si>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</si>
  <si>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</si>
  <si>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</si>
  <si>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</si>
  <si>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</si>
  <si>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</si>
  <si>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</si>
  <si>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</si>
  <si>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</si>
  <si>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</si>
  <si>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</si>
  <si>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</si>
  <si>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</si>
  <si>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</si>
  <si>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</si>
  <si>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</si>
  <si>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</si>
  <si>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</si>
  <si>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</si>
  <si>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</si>
  <si>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</si>
  <si>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</si>
  <si>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</si>
  <si>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</si>
  <si>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</si>
  <si>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</si>
  <si>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</si>
  <si>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</si>
  <si>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</si>
  <si>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</si>
  <si>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</si>
  <si>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</si>
  <si>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</si>
  <si>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</si>
  <si>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</si>
  <si>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</si>
  <si>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</si>
  <si>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</si>
  <si>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</si>
  <si>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</si>
  <si>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</si>
  <si>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</si>
  <si>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</si>
  <si>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</si>
  <si>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</si>
  <si>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</si>
  <si>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</si>
  <si>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</si>
  <si>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</si>
  <si>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</si>
  <si>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</si>
  <si>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</si>
  <si>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</si>
  <si>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</si>
  <si>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</si>
  <si>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</si>
  <si>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</si>
  <si>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</si>
  <si>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</si>
  <si>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</si>
  <si>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</si>
  <si>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</si>
  <si>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</si>
  <si>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</si>
  <si>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</si>
  <si>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</si>
  <si>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</si>
  <si>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</si>
  <si>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</si>
  <si>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</si>
  <si>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</si>
  <si>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</si>
  <si>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</si>
  <si>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</si>
  <si>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</si>
  <si>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</si>
  <si>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</si>
  <si>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</si>
  <si>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</si>
  <si>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</si>
  <si>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</si>
  <si>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</si>
  <si>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</si>
  <si>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</si>
  <si>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</si>
  <si>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</si>
  <si>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</si>
  <si>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</si>
  <si>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</si>
  <si>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</si>
  <si>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</si>
  <si>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</si>
  <si>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</si>
  <si>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</si>
  <si>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</si>
  <si>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</si>
  <si>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</si>
  <si>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</si>
  <si>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</si>
  <si>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</si>
  <si>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</si>
  <si>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</si>
  <si>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</si>
  <si>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</si>
  <si>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</si>
  <si>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</si>
  <si>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</si>
  <si>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</si>
  <si>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</si>
  <si>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</si>
  <si>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</si>
  <si>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</si>
  <si>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</si>
  <si>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</si>
  <si>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</si>
  <si>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</si>
  <si>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</si>
  <si>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</si>
  <si>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</si>
  <si>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</si>
  <si>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</si>
  <si>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</si>
  <si>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</si>
  <si>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</si>
  <si>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</si>
  <si>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</si>
  <si>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</si>
  <si>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</si>
  <si>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</si>
  <si>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</si>
  <si>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</si>
  <si>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</si>
  <si>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</si>
  <si>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</si>
  <si>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</si>
  <si>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</si>
  <si>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</si>
  <si>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</si>
  <si>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</si>
  <si>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</si>
  <si>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</si>
  <si>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</si>
  <si>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</si>
  <si>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</si>
  <si>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</si>
  <si>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</si>
  <si>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</si>
  <si>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</si>
  <si>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</si>
  <si>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</si>
  <si>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</si>
  <si>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</si>
  <si>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</si>
  <si>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</si>
  <si>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</si>
  <si>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</si>
  <si>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</si>
  <si>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</si>
  <si>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</si>
  <si>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</si>
  <si>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</si>
  <si>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</si>
  <si>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</si>
  <si>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</si>
  <si>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</si>
  <si>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</si>
  <si>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</si>
  <si>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</si>
  <si>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</si>
  <si>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</si>
  <si>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</si>
  <si>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</si>
  <si>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</si>
  <si>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</si>
  <si>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</si>
  <si>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</si>
  <si>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</si>
  <si>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</si>
  <si>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</si>
  <si>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</si>
  <si>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</si>
  <si>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</si>
  <si>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</si>
  <si>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</si>
  <si>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</si>
  <si>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</si>
  <si>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</si>
  <si>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</si>
  <si>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</si>
  <si>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</si>
  <si>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</si>
  <si>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</si>
  <si>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</si>
  <si>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</si>
  <si>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</si>
  <si>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</si>
  <si>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</si>
  <si>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</si>
  <si>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</si>
  <si>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</si>
  <si>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</si>
  <si>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</si>
  <si>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</si>
  <si>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</si>
  <si>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</si>
  <si>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</si>
  <si>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</si>
  <si>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</si>
  <si>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</si>
  <si>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</si>
  <si>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</si>
  <si>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</si>
  <si>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</si>
  <si>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</si>
  <si>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</si>
  <si>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</si>
  <si>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</si>
  <si>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</si>
  <si>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</si>
  <si>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</si>
  <si>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</si>
  <si>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</si>
  <si>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</si>
  <si>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</si>
  <si>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</si>
  <si>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</si>
  <si>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</si>
  <si>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</si>
  <si>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</si>
  <si>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</si>
  <si>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</si>
  <si>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</si>
  <si>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</si>
  <si>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</si>
  <si>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</si>
  <si>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</si>
  <si>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</si>
  <si>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</si>
  <si>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</si>
  <si>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</si>
  <si>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</si>
  <si>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</si>
  <si>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</si>
  <si>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</si>
  <si>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</si>
  <si>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</si>
  <si>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</si>
  <si>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</si>
  <si>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</si>
  <si>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</si>
  <si>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</si>
  <si>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</si>
  <si>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</si>
  <si>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</si>
  <si>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</si>
  <si>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</si>
  <si>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</si>
  <si>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</si>
  <si>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</si>
  <si>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</si>
  <si>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</si>
  <si>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</si>
  <si>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</si>
  <si>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</si>
  <si>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</si>
  <si>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</si>
  <si>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</si>
  <si>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</si>
  <si>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</si>
  <si>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</si>
  <si>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</si>
  <si>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</si>
  <si>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</si>
  <si>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</si>
  <si>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</si>
  <si>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</si>
  <si>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</si>
  <si>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</si>
  <si>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</si>
  <si>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</si>
  <si>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</si>
  <si>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</si>
  <si>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</si>
  <si>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</si>
  <si>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</si>
  <si>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</si>
  <si>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</si>
  <si>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</si>
  <si>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</si>
  <si>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</si>
  <si>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</si>
  <si>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</si>
  <si>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</si>
  <si>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</si>
  <si>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</si>
  <si>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</si>
  <si>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</si>
  <si>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</si>
  <si>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</si>
  <si>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</si>
  <si>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</si>
  <si>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</si>
  <si>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</si>
  <si>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</si>
  <si>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</si>
  <si>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</si>
  <si>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</si>
  <si>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</si>
  <si>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</si>
  <si>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</si>
  <si>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</si>
  <si>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</si>
  <si>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</si>
  <si>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</si>
  <si>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</si>
  <si>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</si>
  <si>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</si>
  <si>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</si>
  <si>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</si>
  <si>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</si>
  <si>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</si>
  <si>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</si>
  <si>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</si>
  <si>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</si>
  <si>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</si>
  <si>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</si>
  <si>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</si>
  <si>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</si>
  <si>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</si>
  <si>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</si>
  <si>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</si>
  <si>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</si>
  <si>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</si>
  <si>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</si>
  <si>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</si>
  <si>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</si>
  <si>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</si>
  <si>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</si>
  <si>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</si>
  <si>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</si>
  <si>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</si>
  <si>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</si>
  <si>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</si>
  <si>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</si>
  <si>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</si>
  <si>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</si>
  <si>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</si>
  <si>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</si>
  <si>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</si>
  <si>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</si>
  <si>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</si>
  <si>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</si>
  <si>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</si>
  <si>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</si>
  <si>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</si>
  <si>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</si>
  <si>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</si>
  <si>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</si>
  <si>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</si>
  <si>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</si>
  <si>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</si>
  <si>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</si>
  <si>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</si>
  <si>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</si>
  <si>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</si>
  <si>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</si>
  <si>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</si>
  <si>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</si>
  <si>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</si>
  <si>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</si>
  <si>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</si>
  <si>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</si>
  <si>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</si>
  <si>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</si>
  <si>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</si>
  <si>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</si>
  <si>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</si>
  <si>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</si>
  <si>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</si>
  <si>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</si>
  <si>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</si>
  <si>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</si>
  <si>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</si>
  <si>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</si>
  <si>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</si>
  <si>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</si>
  <si>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</si>
  <si>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</si>
  <si>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</si>
  <si>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</si>
  <si>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</si>
  <si>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</si>
  <si>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</si>
  <si>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</si>
  <si>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</si>
  <si>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</si>
  <si>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</si>
  <si>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</si>
  <si>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</si>
  <si>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</si>
  <si>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</si>
  <si>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</si>
  <si>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</si>
  <si>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</si>
  <si>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</si>
  <si>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</si>
  <si>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</si>
  <si>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</si>
  <si>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</si>
  <si>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</si>
  <si>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</si>
  <si>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</si>
  <si>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</si>
  <si>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</si>
  <si>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</si>
  <si>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</si>
  <si>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</si>
  <si>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</si>
  <si>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</si>
  <si>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</si>
  <si>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</si>
  <si>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</si>
  <si>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</si>
  <si>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</si>
  <si>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</si>
  <si>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</si>
  <si>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</si>
  <si>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</si>
  <si>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</si>
  <si>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</si>
  <si>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</si>
  <si>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</si>
  <si>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</si>
  <si>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</si>
  <si>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</si>
  <si>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</si>
  <si>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</si>
  <si>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</si>
  <si>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</si>
  <si>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</si>
  <si>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</si>
  <si>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</si>
  <si>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</si>
  <si>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</si>
  <si>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</si>
  <si>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</si>
  <si>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</si>
  <si>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</si>
  <si>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</si>
  <si>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</si>
  <si>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</si>
  <si>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</si>
  <si>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</si>
  <si>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</si>
  <si>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</si>
  <si>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</si>
  <si>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</si>
  <si>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</si>
  <si>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</si>
  <si>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</si>
  <si>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</si>
  <si>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</si>
  <si>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</si>
  <si>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</si>
  <si>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</si>
  <si>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</si>
  <si>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</si>
  <si>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</si>
  <si>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</si>
  <si>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</si>
  <si>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</si>
  <si>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</si>
  <si>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</si>
  <si>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</si>
  <si>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</si>
  <si>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</si>
  <si>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</si>
  <si>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</si>
  <si>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</si>
  <si>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</si>
  <si>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</si>
  <si>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</si>
  <si>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</si>
  <si>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</si>
  <si>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</si>
  <si>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</si>
  <si>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</si>
  <si>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</si>
  <si>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</si>
  <si>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</si>
  <si>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</si>
  <si>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</si>
  <si>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</si>
  <si>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</si>
  <si>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</si>
  <si>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</si>
  <si>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</si>
  <si>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</si>
  <si>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</si>
  <si>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</si>
  <si>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</si>
  <si>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</si>
  <si>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</si>
  <si>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</si>
  <si>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</si>
  <si>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</si>
  <si>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</si>
  <si>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</si>
  <si>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</si>
  <si>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</si>
  <si>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</si>
  <si>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</si>
  <si>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</si>
  <si>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</si>
  <si>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</si>
  <si>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</si>
  <si>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</si>
  <si>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</si>
  <si>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</si>
  <si>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</si>
  <si>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</si>
  <si>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</si>
  <si>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</si>
  <si>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</si>
  <si>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</si>
  <si>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</si>
  <si>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</si>
  <si>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</si>
  <si>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</si>
  <si>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</si>
  <si>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</si>
  <si>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</si>
  <si>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</si>
  <si>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</si>
  <si>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</si>
  <si>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</si>
  <si>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</si>
  <si>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</si>
  <si>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</si>
  <si>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</si>
  <si>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</si>
  <si>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</si>
  <si>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</si>
  <si>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</si>
  <si>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</si>
  <si>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</si>
  <si>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</si>
  <si>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</si>
  <si>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</si>
  <si>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</si>
  <si>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</si>
  <si>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</si>
  <si>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</si>
  <si>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</si>
  <si>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</si>
  <si>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</si>
  <si>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</si>
  <si>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</si>
  <si>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</si>
  <si>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</si>
  <si>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</si>
  <si>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</si>
  <si>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</si>
  <si>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</si>
  <si>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</si>
  <si>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</si>
  <si>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</si>
  <si>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</si>
  <si>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</si>
  <si>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</si>
  <si>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</si>
  <si>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</si>
  <si>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</si>
  <si>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</si>
  <si>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</si>
  <si>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</si>
  <si>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</si>
  <si>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</si>
  <si>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</si>
  <si>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</si>
  <si>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</si>
  <si>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</si>
  <si>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</si>
  <si>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</si>
  <si>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</si>
  <si>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</si>
  <si>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</si>
  <si>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</si>
  <si>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</si>
  <si>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</si>
  <si>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</si>
  <si>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</si>
  <si>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</si>
  <si>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</si>
  <si>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</si>
  <si>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</si>
  <si>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</si>
  <si>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</si>
  <si>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</si>
  <si>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</si>
  <si>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</si>
  <si>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</si>
  <si>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</si>
  <si>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</si>
  <si>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</si>
  <si>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</si>
  <si>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</si>
  <si>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</si>
  <si>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</si>
  <si>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</si>
  <si>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</si>
  <si>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</si>
  <si>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</si>
  <si>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</si>
  <si>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</si>
  <si>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</si>
  <si>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</si>
  <si>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</si>
  <si>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</si>
  <si>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</si>
  <si>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</si>
  <si>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</si>
  <si>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</si>
  <si>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</si>
  <si>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</si>
  <si>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</si>
  <si>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</si>
  <si>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</si>
  <si>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</si>
  <si>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</si>
  <si>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</si>
  <si>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</si>
  <si>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</si>
  <si>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</si>
  <si>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</si>
  <si>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</si>
  <si>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</si>
  <si>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</si>
  <si>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</si>
  <si>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</si>
  <si>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</si>
  <si>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</si>
  <si>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</si>
  <si>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</si>
  <si>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</si>
  <si>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</si>
  <si>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</si>
  <si>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</si>
  <si>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</si>
  <si>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</si>
  <si>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</si>
  <si>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</si>
  <si>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</si>
  <si>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</si>
  <si>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</si>
  <si>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</si>
  <si>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</si>
  <si>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</si>
  <si>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</si>
  <si>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</si>
  <si>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</si>
  <si>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</si>
  <si>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</si>
  <si>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</si>
  <si>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</si>
  <si>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</si>
  <si>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</si>
  <si>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</si>
  <si>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</si>
  <si>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</si>
  <si>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</si>
  <si>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</si>
  <si>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</si>
  <si>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</si>
  <si>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</si>
  <si>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</si>
  <si>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</si>
  <si>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</si>
  <si>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</si>
  <si>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</si>
  <si>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</si>
  <si>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</si>
  <si>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</si>
  <si>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</si>
  <si>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</si>
  <si>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</si>
  <si>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</si>
  <si>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</si>
  <si>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</si>
  <si>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</si>
  <si>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</si>
  <si>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</si>
  <si>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</si>
  <si>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</si>
  <si>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</si>
  <si>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</si>
  <si>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</si>
  <si>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</si>
  <si>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</si>
  <si>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</si>
  <si>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</si>
  <si>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</si>
  <si>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</si>
  <si>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</si>
  <si>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</si>
  <si>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</si>
  <si>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</si>
  <si>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</si>
  <si>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</si>
  <si>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</si>
  <si>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</si>
  <si>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</si>
  <si>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</si>
  <si>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</si>
  <si>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</si>
  <si>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</si>
  <si>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</si>
  <si>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</si>
  <si>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</si>
  <si>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</si>
  <si>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</si>
  <si>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</si>
  <si>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</si>
  <si>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</si>
  <si>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</si>
  <si>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</si>
  <si>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</si>
  <si>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</si>
  <si>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</si>
  <si>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</si>
  <si>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</si>
  <si>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</si>
  <si>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</si>
  <si>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</si>
  <si>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</si>
  <si>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</si>
  <si>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</si>
  <si>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</si>
  <si>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</si>
  <si>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</si>
  <si>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</si>
  <si>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</si>
  <si>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</si>
  <si>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</si>
  <si>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</si>
  <si>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</si>
  <si>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</si>
  <si>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</si>
  <si>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</si>
  <si>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</si>
  <si>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</si>
  <si>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</si>
  <si>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</si>
  <si>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</si>
  <si>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</si>
  <si>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</si>
  <si>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</si>
  <si>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</si>
  <si>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</si>
  <si>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</si>
  <si>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</si>
  <si>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</si>
  <si>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</si>
  <si>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</si>
  <si>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</si>
  <si>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</si>
  <si>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</si>
  <si>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</si>
  <si>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</si>
  <si>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</si>
  <si>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</si>
  <si>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</si>
  <si>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</si>
  <si>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</si>
  <si>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</si>
  <si>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</si>
  <si>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</si>
  <si>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</si>
  <si>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</si>
  <si>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</si>
  <si>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</si>
  <si>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</si>
  <si>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</si>
  <si>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</si>
  <si>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</si>
  <si>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</si>
  <si>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</si>
  <si>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</si>
  <si>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</si>
  <si>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</si>
  <si>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</si>
  <si>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</si>
  <si>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</si>
  <si>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</si>
  <si>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</si>
  <si>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</si>
  <si>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</si>
  <si>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</si>
  <si>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</si>
  <si>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</si>
  <si>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</si>
  <si>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</si>
  <si>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</si>
  <si>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</si>
  <si>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</si>
  <si>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</si>
  <si>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</si>
  <si>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</si>
  <si>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</si>
  <si>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</si>
  <si>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</si>
  <si>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</si>
  <si>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</si>
  <si>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</si>
  <si>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</si>
  <si>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</si>
  <si>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</si>
  <si>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</si>
  <si>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</si>
  <si>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</si>
  <si>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</si>
  <si>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</si>
  <si>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</si>
  <si>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</si>
  <si>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</si>
  <si>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</si>
  <si>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</si>
  <si>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</si>
  <si>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</si>
  <si>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</si>
  <si>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</si>
  <si>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</si>
  <si>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</si>
  <si>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</si>
  <si>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</si>
  <si>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</si>
  <si>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</si>
  <si>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</si>
  <si>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</si>
  <si>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</si>
  <si>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</si>
  <si>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</si>
  <si>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</si>
  <si>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</si>
  <si>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</si>
  <si>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</si>
  <si>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</si>
  <si>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</si>
  <si>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</si>
  <si>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</si>
  <si>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</si>
  <si>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</si>
  <si>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</si>
  <si>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</si>
  <si>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</si>
  <si>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</si>
  <si>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</si>
  <si>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</si>
  <si>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</si>
  <si>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</si>
  <si>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</si>
  <si>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</si>
  <si>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</si>
  <si>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</si>
  <si>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</si>
  <si>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</si>
  <si>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</si>
  <si>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</si>
  <si>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</si>
  <si>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</si>
  <si>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</si>
  <si>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</si>
  <si>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</si>
  <si>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</si>
  <si>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</si>
  <si>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</si>
  <si>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</si>
  <si>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</si>
  <si>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</si>
  <si>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</si>
  <si>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</si>
  <si>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</si>
  <si>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</si>
  <si>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</si>
  <si>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</si>
  <si>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</si>
  <si>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</si>
  <si>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</si>
  <si>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</si>
  <si>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</si>
  <si>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</si>
  <si>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</si>
  <si>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</si>
  <si>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</si>
  <si>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</si>
  <si>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</si>
  <si>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</si>
  <si>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</si>
  <si>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</si>
  <si>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</si>
  <si>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</si>
  <si>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</si>
  <si>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</si>
  <si>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</si>
  <si>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</si>
  <si>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</si>
  <si>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</si>
  <si>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</si>
  <si>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</si>
  <si>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</si>
  <si>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</si>
  <si>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</si>
  <si>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</si>
  <si>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</si>
  <si>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</si>
  <si>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</si>
  <si>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</si>
  <si>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</si>
  <si>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</si>
  <si>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</si>
  <si>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</si>
  <si>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</si>
  <si>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</si>
  <si>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</si>
  <si>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</si>
  <si>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</si>
  <si>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</si>
  <si>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</si>
  <si>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</si>
  <si>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</si>
  <si>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</si>
  <si>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</si>
  <si>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</si>
  <si>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</si>
  <si>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</si>
  <si>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</si>
  <si>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</si>
  <si>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</si>
  <si>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</si>
  <si>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</si>
  <si>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</si>
  <si>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</si>
  <si>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</si>
  <si>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</si>
  <si>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</si>
  <si>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</si>
  <si>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</si>
  <si>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</si>
  <si>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</si>
  <si>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</si>
  <si>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</si>
  <si>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</si>
  <si>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</si>
  <si>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</si>
  <si>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</si>
  <si>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</si>
  <si>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</si>
  <si>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</si>
  <si>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</si>
  <si>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</si>
  <si>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</si>
  <si>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</si>
  <si>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</si>
  <si>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</si>
  <si>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</si>
  <si>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</si>
  <si>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</si>
  <si>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</si>
  <si>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</si>
  <si>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</si>
  <si>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</si>
  <si>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</si>
  <si>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</si>
  <si>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</si>
  <si>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</si>
  <si>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</si>
  <si>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</si>
  <si>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</si>
  <si>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</si>
  <si>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</si>
  <si>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</si>
  <si>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</si>
  <si>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</si>
  <si>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</si>
  <si>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</si>
  <si>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</si>
  <si>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</si>
  <si>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</si>
  <si>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</si>
  <si>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</si>
  <si>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</si>
  <si>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</si>
  <si>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</si>
  <si>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</si>
  <si>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</si>
  <si>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</si>
  <si>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</si>
  <si>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</si>
  <si>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</si>
  <si>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</si>
  <si>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</si>
  <si>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</si>
  <si>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</si>
  <si>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</si>
  <si>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</si>
  <si>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</si>
  <si>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</si>
  <si>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</si>
  <si>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</si>
  <si>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</si>
  <si>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</si>
  <si>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</si>
  <si>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</si>
  <si>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</si>
  <si>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</si>
  <si>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</si>
  <si>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</si>
  <si>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</si>
  <si>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</si>
  <si>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</si>
  <si>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</si>
  <si>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</si>
  <si>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</si>
  <si>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</si>
  <si>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</si>
  <si>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</si>
  <si>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</si>
  <si>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</si>
  <si>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</si>
  <si>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</si>
  <si>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</si>
  <si>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</si>
  <si>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</si>
  <si>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</si>
  <si>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</si>
  <si>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</si>
  <si>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</si>
  <si>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</si>
  <si>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</si>
  <si>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</si>
  <si>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</si>
  <si>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</si>
  <si>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</si>
  <si>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</si>
  <si>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</si>
  <si>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</si>
  <si>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</si>
  <si>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</si>
  <si>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</si>
  <si>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</si>
  <si>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</si>
  <si>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</si>
  <si>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</si>
  <si>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</si>
  <si>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</si>
  <si>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</si>
  <si>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</si>
  <si>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</si>
  <si>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</si>
  <si>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</si>
  <si>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</si>
  <si>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</si>
  <si>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</si>
  <si>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</si>
  <si>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</si>
  <si>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</si>
  <si>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</si>
  <si>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</si>
  <si>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</si>
  <si>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</si>
  <si>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</si>
  <si>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</si>
  <si>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</si>
  <si>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</si>
  <si>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</si>
  <si>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</si>
  <si>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</si>
  <si>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</si>
  <si>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</si>
  <si>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</si>
  <si>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</si>
  <si>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</si>
  <si>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</si>
  <si>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</si>
  <si>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</si>
  <si>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</si>
  <si>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</si>
  <si>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</si>
  <si>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</si>
  <si>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</si>
  <si>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</si>
  <si>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</si>
  <si>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</si>
  <si>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</si>
  <si>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</si>
  <si>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</si>
  <si>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</si>
  <si>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</si>
  <si>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</si>
  <si>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</si>
  <si>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</si>
  <si>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</si>
  <si>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</si>
  <si>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</si>
  <si>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</si>
  <si>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</si>
  <si>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</si>
  <si>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</si>
  <si>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</si>
  <si>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</si>
  <si>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</si>
  <si>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</si>
  <si>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</si>
  <si>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</si>
  <si>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</si>
  <si>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</si>
  <si>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</si>
  <si>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</si>
  <si>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</si>
  <si>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</si>
  <si>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</si>
  <si>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</si>
  <si>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</si>
  <si>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</si>
  <si>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</si>
  <si>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</si>
  <si>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</si>
  <si>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</si>
  <si>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</si>
  <si>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</si>
  <si>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</si>
  <si>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</si>
  <si>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</si>
  <si>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</si>
  <si>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</si>
  <si>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</si>
  <si>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</si>
  <si>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</si>
  <si>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</si>
  <si>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</si>
  <si>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</si>
  <si>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</si>
  <si>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</si>
  <si>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</si>
  <si>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</si>
  <si>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</si>
  <si>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</si>
  <si>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</si>
  <si>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</si>
  <si>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</si>
  <si>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</si>
  <si>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</si>
  <si>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</si>
  <si>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</si>
  <si>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</si>
  <si>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</si>
  <si>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</si>
  <si>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</si>
  <si>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</si>
  <si>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</si>
  <si>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</si>
  <si>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</si>
  <si>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</si>
  <si>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</si>
  <si>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</si>
  <si>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</si>
  <si>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</si>
  <si>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</si>
  <si>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</si>
  <si>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</si>
  <si>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</si>
  <si>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</si>
  <si>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</si>
  <si>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</si>
  <si>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</si>
  <si>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</si>
  <si>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</si>
  <si>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</si>
  <si>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</si>
  <si>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</si>
  <si>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</si>
  <si>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</si>
  <si>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</si>
  <si>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</si>
  <si>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</si>
  <si>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</si>
  <si>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</si>
  <si>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</si>
  <si>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</si>
  <si>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</si>
  <si>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</si>
  <si>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</si>
  <si>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</si>
  <si>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</si>
  <si>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</si>
  <si>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</si>
  <si>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</si>
  <si>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</si>
  <si>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</si>
  <si>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</si>
  <si>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</si>
  <si>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</si>
  <si>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</si>
  <si>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</si>
  <si>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</si>
  <si>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</si>
  <si>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</si>
  <si>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</si>
  <si>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</si>
  <si>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</si>
  <si>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</si>
  <si>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</si>
  <si>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</si>
  <si>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</si>
  <si>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</si>
  <si>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</si>
  <si>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</si>
  <si>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</si>
  <si>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</si>
  <si>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</si>
  <si>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</si>
  <si>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</si>
  <si>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</si>
  <si>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</si>
  <si>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</si>
  <si>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</si>
  <si>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</si>
  <si>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</si>
  <si>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</si>
  <si>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</si>
  <si>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</si>
  <si>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</si>
  <si>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</si>
  <si>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</si>
  <si>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</si>
  <si>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</si>
  <si>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</si>
  <si>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</si>
  <si>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</si>
  <si>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</si>
  <si>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</si>
  <si>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</si>
  <si>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</si>
  <si>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</si>
  <si>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</si>
  <si>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</si>
  <si>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</si>
  <si>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</si>
  <si>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</si>
  <si>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</si>
  <si>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</si>
  <si>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</si>
  <si>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</si>
  <si>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</si>
  <si>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</si>
  <si>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</si>
  <si>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</si>
  <si>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</si>
  <si>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</si>
  <si>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</si>
  <si>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</si>
  <si>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</si>
  <si>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</si>
  <si>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</si>
  <si>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</si>
  <si>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</si>
  <si>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</si>
  <si>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</si>
  <si>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</si>
  <si>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</si>
  <si>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</si>
  <si>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</si>
  <si>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</si>
  <si>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</si>
  <si>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</si>
  <si>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</si>
  <si>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</si>
  <si>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</si>
  <si>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</si>
  <si>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</si>
  <si>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</si>
  <si>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</si>
  <si>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</si>
  <si>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</si>
  <si>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</si>
  <si>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</si>
  <si>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</si>
  <si>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</si>
  <si>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</si>
  <si>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</si>
  <si>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</si>
  <si>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</si>
  <si>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</si>
  <si>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</si>
  <si>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</si>
  <si>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</si>
  <si>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</si>
  <si>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</si>
  <si>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</si>
  <si>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</si>
  <si>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</si>
  <si>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</si>
  <si>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</si>
  <si>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</si>
  <si>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</si>
  <si>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</si>
  <si>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</si>
  <si>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</si>
  <si>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</si>
  <si>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</si>
  <si>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</si>
  <si>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</si>
  <si>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</si>
  <si>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</si>
  <si>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</si>
  <si>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</si>
  <si>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</si>
  <si>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</si>
  <si>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</si>
  <si>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</si>
  <si>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</si>
  <si>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</si>
  <si>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</si>
  <si>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</si>
  <si>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</si>
  <si>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</si>
  <si>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</si>
  <si>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</si>
  <si>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</si>
  <si>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</si>
  <si>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</si>
  <si>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</si>
  <si>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</si>
  <si>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</si>
  <si>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</si>
  <si>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</si>
  <si>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</si>
  <si>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</si>
  <si>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</si>
  <si>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</si>
  <si>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</si>
  <si>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</si>
  <si>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</si>
  <si>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</si>
  <si>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</si>
  <si>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</si>
  <si>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</si>
  <si>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</si>
  <si>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</si>
  <si>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</si>
  <si>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</si>
  <si>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</si>
  <si>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</si>
  <si>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</si>
  <si>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</si>
  <si>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</si>
  <si>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</si>
  <si>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</si>
  <si>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</si>
  <si>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</si>
  <si>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</si>
  <si>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</si>
  <si>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</si>
  <si>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</si>
  <si>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</si>
  <si>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</si>
  <si>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</si>
  <si>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</si>
  <si>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</si>
  <si>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</si>
  <si>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</si>
  <si>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</si>
  <si>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</si>
  <si>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</si>
  <si>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</si>
  <si>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</si>
  <si>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</si>
  <si>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</si>
  <si>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</si>
  <si>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</si>
  <si>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</si>
  <si>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</si>
  <si>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</si>
  <si>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</si>
  <si>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</si>
  <si>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</si>
  <si>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</si>
  <si>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</si>
  <si>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</si>
  <si>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</si>
  <si>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</si>
  <si>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</si>
  <si>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</si>
  <si>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</si>
  <si>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</si>
  <si>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</si>
  <si>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</si>
  <si>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</si>
  <si>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</si>
  <si>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</si>
  <si>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</si>
  <si>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</si>
  <si>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</si>
  <si>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</si>
  <si>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</si>
  <si>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</si>
  <si>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</si>
  <si>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</si>
  <si>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</si>
  <si>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</si>
  <si>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</si>
  <si>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</si>
  <si>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</si>
  <si>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</si>
  <si>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</si>
  <si>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</si>
  <si>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</si>
  <si>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</si>
  <si>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</si>
  <si>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</si>
  <si>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</si>
  <si>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</si>
  <si>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</si>
  <si>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</si>
  <si>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</si>
  <si>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</si>
  <si>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</si>
  <si>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</si>
  <si>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</si>
  <si>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</si>
  <si>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</si>
  <si>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</si>
  <si>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</si>
  <si>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</si>
  <si>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</si>
  <si>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</si>
  <si>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</si>
  <si>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</si>
  <si>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</si>
  <si>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</si>
  <si>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</si>
  <si>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</si>
  <si>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</si>
  <si>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</si>
  <si>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</si>
  <si>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</si>
  <si>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</si>
  <si>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</si>
  <si>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</si>
  <si>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</si>
  <si>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</si>
  <si>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</si>
  <si>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</si>
  <si>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</si>
  <si>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</si>
  <si>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</si>
  <si>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</si>
  <si>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</si>
  <si>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</si>
  <si>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</si>
  <si>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</si>
  <si>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</si>
  <si>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</si>
  <si>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</si>
  <si>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</si>
  <si>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</si>
  <si>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</si>
  <si>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</si>
  <si>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</si>
  <si>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</si>
  <si>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</si>
  <si>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</si>
  <si>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</si>
  <si>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</si>
  <si>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</si>
  <si>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</si>
  <si>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</si>
  <si>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</si>
  <si>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</si>
  <si>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</si>
  <si>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</si>
  <si>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</si>
  <si>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</si>
  <si>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</si>
  <si>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</si>
  <si>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</si>
  <si>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</si>
  <si>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</si>
  <si>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</si>
  <si>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</si>
  <si>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</si>
  <si>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</si>
  <si>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</si>
  <si>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</si>
  <si>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</si>
  <si>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</si>
  <si>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</si>
  <si>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</si>
  <si>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</si>
  <si>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</si>
  <si>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</si>
  <si>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</si>
  <si>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</si>
  <si>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</si>
  <si>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</si>
  <si>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</si>
  <si>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</si>
  <si>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</si>
  <si>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</si>
  <si>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</si>
  <si>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</si>
  <si>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</si>
  <si>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</si>
  <si>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</si>
  <si>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</si>
  <si>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</si>
  <si>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</si>
  <si>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</si>
  <si>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</si>
  <si>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</si>
  <si>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</si>
  <si>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</si>
  <si>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</si>
  <si>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</si>
  <si>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</si>
  <si>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</si>
  <si>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</si>
  <si>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</si>
  <si>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</si>
  <si>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</si>
  <si>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</si>
  <si>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</si>
  <si>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</si>
  <si>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</si>
  <si>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</si>
  <si>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</si>
  <si>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</si>
  <si>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</si>
  <si>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</si>
  <si>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</si>
  <si>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</si>
  <si>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</si>
  <si>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</si>
  <si>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</si>
  <si>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</si>
  <si>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</si>
  <si>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</si>
  <si>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</si>
  <si>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</si>
  <si>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</si>
  <si>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</si>
  <si>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</si>
  <si>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</si>
  <si>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</si>
  <si>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</si>
  <si>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</si>
  <si>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</si>
  <si>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</si>
  <si>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</si>
  <si>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</si>
  <si>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</si>
  <si>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</si>
  <si>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</si>
  <si>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</si>
  <si>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</si>
  <si>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</si>
  <si>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</si>
  <si>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</si>
  <si>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</si>
  <si>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</si>
  <si>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</si>
  <si>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</si>
  <si>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</si>
  <si>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</si>
  <si>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</si>
  <si>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</si>
  <si>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</si>
  <si>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</si>
  <si>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</si>
  <si>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</si>
  <si>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</si>
  <si>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</si>
  <si>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</si>
  <si>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</si>
  <si>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</si>
  <si>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</si>
  <si>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</si>
  <si>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</si>
  <si>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</si>
  <si>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</si>
  <si>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</si>
  <si>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</si>
  <si>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</si>
  <si>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</si>
  <si>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</si>
  <si>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</si>
  <si>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</si>
  <si>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</si>
  <si>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</si>
  <si>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</si>
  <si>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</si>
  <si>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</si>
  <si>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</si>
  <si>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</si>
  <si>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</si>
  <si>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</si>
  <si>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</si>
  <si>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</si>
  <si>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</si>
  <si>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</si>
  <si>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</si>
  <si>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</si>
  <si>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</si>
  <si>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</si>
  <si>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</si>
  <si>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</si>
  <si>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</si>
  <si>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</si>
  <si>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</si>
  <si>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</si>
  <si>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</si>
  <si>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</si>
  <si>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</si>
  <si>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</si>
  <si>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</si>
  <si>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</si>
  <si>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</si>
  <si>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</si>
  <si>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</si>
  <si>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</si>
  <si>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</si>
  <si>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</si>
  <si>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</si>
  <si>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</si>
  <si>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</si>
  <si>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</si>
  <si>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</si>
  <si>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</si>
  <si>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</si>
  <si>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</si>
  <si>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</si>
  <si>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</si>
  <si>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</si>
  <si>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</si>
  <si>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</si>
  <si>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</si>
  <si>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</si>
  <si>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</si>
  <si>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</si>
  <si>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</si>
  <si>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</si>
  <si>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</si>
  <si>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</si>
  <si>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</si>
  <si>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</si>
  <si>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</si>
  <si>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</si>
  <si>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</si>
  <si>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</si>
  <si>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</si>
  <si>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</si>
  <si>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</si>
  <si>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</si>
  <si>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</si>
  <si>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</si>
  <si>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</si>
  <si>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</si>
  <si>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</si>
  <si>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</si>
  <si>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</si>
  <si>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</si>
  <si>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</si>
  <si>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</si>
  <si>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</si>
  <si>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</si>
  <si>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</si>
  <si>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</si>
  <si>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</si>
  <si>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</si>
  <si>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</si>
  <si>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</si>
  <si>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</si>
  <si>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</si>
  <si>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</si>
  <si>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</si>
  <si>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</si>
  <si>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</si>
  <si>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</si>
  <si>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</si>
  <si>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</si>
  <si>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</si>
  <si>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</si>
  <si>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</si>
  <si>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</si>
  <si>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</si>
  <si>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</si>
  <si>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</si>
  <si>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</si>
  <si>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</si>
  <si>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</si>
  <si>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</si>
  <si>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</si>
  <si>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</si>
  <si>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</si>
  <si>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</si>
  <si>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</si>
  <si>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</si>
  <si>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</si>
  <si>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</si>
  <si>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</si>
  <si>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</si>
  <si>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</si>
  <si>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</si>
  <si>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</si>
  <si>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</si>
  <si>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</si>
  <si>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</si>
  <si>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</si>
  <si>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</si>
  <si>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</si>
  <si>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</si>
  <si>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</si>
  <si>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</si>
  <si>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</si>
  <si>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</si>
  <si>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</si>
  <si>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</si>
  <si>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</si>
  <si>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</si>
  <si>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</si>
  <si>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</si>
  <si>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</si>
  <si>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</si>
  <si>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</si>
  <si>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</si>
  <si>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</si>
  <si>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</si>
  <si>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</si>
  <si>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</si>
  <si>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</si>
  <si>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</si>
  <si>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</si>
  <si>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</si>
  <si>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</si>
  <si>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</si>
  <si>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</si>
  <si>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</si>
  <si>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</si>
  <si>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</si>
  <si>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</si>
  <si>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</si>
  <si>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</si>
  <si>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</si>
  <si>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</si>
  <si>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</si>
  <si>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</si>
  <si>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</si>
  <si>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</si>
  <si>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</si>
  <si>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</si>
  <si>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</si>
  <si>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</si>
  <si>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</si>
  <si>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</si>
  <si>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</si>
  <si>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</si>
  <si>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</si>
  <si>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</si>
  <si>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</si>
  <si>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</si>
  <si>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</si>
  <si>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</si>
  <si>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</si>
  <si>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</si>
  <si>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</si>
  <si>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</si>
  <si>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</si>
  <si>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</si>
  <si>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</si>
  <si>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</si>
  <si>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</si>
  <si>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</si>
  <si>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</si>
  <si>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</si>
  <si>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</si>
  <si>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</si>
  <si>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</si>
  <si>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</si>
  <si>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</si>
  <si>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</si>
  <si>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</si>
  <si>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</si>
  <si>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</si>
  <si>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</si>
  <si>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</si>
  <si>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</si>
  <si>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</si>
  <si>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</si>
  <si>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</si>
  <si>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</si>
  <si>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</si>
  <si>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</si>
  <si>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</si>
  <si>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</si>
  <si>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</si>
  <si>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</si>
  <si>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</si>
  <si>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</si>
  <si>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</si>
  <si>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</si>
  <si>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</si>
  <si>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</si>
  <si>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</si>
  <si>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</si>
  <si>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</si>
  <si>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</si>
  <si>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</si>
  <si>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</si>
  <si>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</si>
  <si>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</si>
  <si>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</si>
  <si>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</si>
  <si>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</si>
  <si>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</si>
  <si>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</si>
  <si>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</si>
  <si>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</si>
  <si>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</si>
  <si>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</si>
  <si>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</si>
  <si>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</si>
  <si>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</si>
  <si>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</si>
  <si>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</si>
  <si>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</si>
  <si>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</si>
  <si>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</si>
  <si>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</si>
  <si>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</si>
  <si>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</si>
  <si>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</si>
  <si>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</si>
  <si>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</si>
  <si>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</si>
  <si>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</si>
  <si>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</si>
  <si>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</si>
  <si>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</si>
  <si>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</si>
  <si>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</si>
  <si>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</si>
  <si>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</si>
  <si>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</si>
  <si>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</si>
  <si>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</si>
  <si>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</si>
  <si>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</si>
  <si>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</si>
  <si>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</si>
  <si>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</si>
  <si>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</si>
  <si>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</si>
  <si>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</si>
  <si>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</si>
  <si>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</si>
  <si>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</si>
  <si>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</si>
  <si>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</si>
  <si>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</si>
  <si>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</si>
  <si>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</si>
  <si>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</si>
  <si>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</si>
  <si>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</si>
  <si>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</si>
  <si>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</si>
  <si>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</si>
  <si>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</si>
  <si>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</si>
  <si>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</si>
  <si>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</si>
  <si>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</si>
  <si>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</si>
  <si>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</si>
  <si>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</si>
  <si>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</si>
  <si>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</si>
  <si>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</si>
  <si>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</si>
  <si>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</si>
  <si>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</si>
  <si>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</si>
  <si>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</si>
  <si>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</si>
  <si>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</si>
  <si>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</si>
  <si>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</si>
  <si>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</si>
  <si>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</si>
  <si>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</si>
  <si>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</si>
  <si>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</si>
  <si>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</si>
  <si>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</si>
  <si>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</si>
  <si>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</si>
  <si>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</si>
  <si>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</si>
  <si>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</si>
  <si>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</si>
  <si>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</si>
  <si>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</si>
  <si>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</si>
  <si>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</si>
  <si>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</si>
  <si>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</si>
  <si>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</si>
  <si>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</si>
  <si>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</si>
  <si>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</si>
  <si>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</si>
  <si>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</si>
  <si>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</si>
  <si>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</si>
  <si>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</si>
  <si>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</si>
  <si>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</si>
  <si>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</si>
  <si>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</si>
  <si>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</si>
  <si>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</si>
  <si>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</si>
  <si>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</si>
  <si>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</si>
  <si>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</si>
  <si>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</si>
  <si>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</si>
  <si>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</si>
  <si>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</si>
  <si>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</si>
  <si>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</si>
  <si>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</si>
  <si>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</si>
  <si>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</si>
  <si>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</si>
  <si>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</si>
  <si>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</si>
  <si>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</si>
  <si>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</si>
  <si>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</si>
  <si>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</si>
  <si>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</si>
  <si>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</si>
  <si>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</si>
  <si>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</si>
  <si>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</si>
  <si>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</si>
  <si>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</si>
  <si>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</si>
  <si>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</si>
  <si>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</si>
  <si>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</si>
  <si>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</si>
  <si>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</si>
  <si>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</si>
  <si>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</si>
  <si>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</si>
  <si>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</si>
  <si>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</si>
  <si>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</si>
  <si>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</si>
  <si>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</si>
  <si>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</si>
  <si>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</si>
  <si>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</si>
  <si>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</si>
  <si>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</si>
  <si>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</si>
  <si>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</si>
  <si>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</si>
  <si>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</si>
  <si>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</si>
  <si>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</si>
  <si>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</si>
  <si>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</si>
  <si>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</si>
  <si>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</si>
  <si>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</si>
  <si>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</si>
  <si>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</si>
  <si>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</si>
  <si>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</si>
  <si>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</si>
  <si>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</si>
  <si>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</si>
  <si>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</si>
  <si>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</si>
  <si>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</si>
  <si>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</si>
  <si>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</si>
  <si>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</si>
  <si>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</si>
  <si>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</si>
  <si>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</si>
  <si>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</si>
  <si>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</si>
  <si>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</si>
  <si>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</si>
  <si>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</si>
  <si>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</si>
  <si>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</si>
  <si>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</si>
  <si>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</si>
  <si>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</si>
  <si>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</si>
  <si>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</si>
  <si>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</si>
  <si>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</si>
  <si>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</si>
  <si>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</si>
  <si>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</si>
  <si>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</si>
  <si>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</si>
  <si>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</si>
  <si>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</si>
  <si>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</si>
  <si>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</si>
  <si>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</si>
  <si>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</si>
  <si>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</si>
  <si>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</si>
  <si>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</si>
  <si>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</si>
  <si>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</si>
  <si>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</si>
  <si>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</si>
  <si>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</si>
  <si>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</si>
  <si>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</si>
  <si>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</si>
  <si>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</si>
  <si>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</si>
  <si>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</si>
  <si>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</si>
  <si>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</si>
  <si>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</si>
  <si>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</si>
  <si>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</si>
  <si>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</si>
  <si>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</si>
  <si>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</si>
  <si>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</si>
  <si>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</si>
  <si>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</si>
  <si>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</si>
  <si>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</si>
  <si>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</si>
  <si>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</si>
  <si>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</si>
  <si>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</si>
  <si>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</si>
  <si>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</si>
  <si>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</si>
  <si>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</si>
  <si>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</si>
  <si>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</si>
  <si>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</si>
  <si>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</si>
  <si>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</si>
  <si>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</si>
  <si>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</si>
  <si>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</si>
  <si>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</si>
  <si>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</si>
  <si>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</si>
  <si>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</si>
  <si>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</si>
  <si>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</si>
  <si>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</si>
  <si>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</si>
  <si>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</si>
  <si>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</si>
  <si>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</si>
  <si>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</si>
  <si>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</si>
  <si>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</si>
  <si>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</si>
  <si>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</si>
  <si>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</si>
  <si>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</si>
  <si>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</si>
  <si>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</si>
  <si>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</si>
  <si>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</si>
  <si>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</si>
  <si>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</si>
  <si>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</si>
  <si>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</si>
  <si>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</si>
  <si>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</si>
  <si>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</si>
  <si>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</si>
  <si>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</si>
  <si>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</si>
  <si>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</si>
  <si>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</si>
  <si>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</si>
  <si>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</si>
  <si>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</si>
  <si>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</si>
  <si>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</si>
  <si>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</si>
  <si>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</si>
  <si>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</si>
  <si>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</si>
  <si>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</si>
  <si>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</si>
  <si>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</si>
  <si>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</si>
  <si>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</si>
  <si>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</si>
  <si>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</si>
  <si>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</si>
  <si>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</si>
  <si>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</si>
  <si>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</si>
  <si>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</si>
  <si>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</si>
  <si>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</si>
  <si>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</si>
  <si>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</si>
  <si>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</si>
  <si>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</si>
  <si>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</si>
  <si>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</si>
  <si>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</si>
  <si>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</si>
  <si>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</si>
  <si>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</si>
  <si>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</si>
  <si>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</si>
  <si>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</si>
  <si>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</si>
  <si>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</si>
  <si>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</si>
  <si>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</si>
  <si>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</si>
  <si>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</si>
  <si>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</si>
  <si>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</si>
  <si>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</si>
  <si>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</si>
  <si>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</si>
  <si>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</si>
  <si>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</si>
  <si>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</si>
  <si>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</si>
  <si>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</si>
  <si>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</si>
  <si>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</si>
  <si>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</si>
  <si>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</si>
  <si>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</si>
  <si>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</si>
  <si>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</si>
  <si>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</si>
  <si>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</si>
  <si>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</si>
  <si>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</si>
  <si>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</si>
  <si>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</si>
  <si>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</si>
  <si>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</si>
  <si>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</si>
  <si>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</si>
  <si>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</si>
  <si>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</si>
  <si>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</si>
  <si>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</si>
  <si>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</si>
  <si>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</si>
  <si>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</si>
  <si>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</si>
  <si>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</si>
  <si>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</si>
  <si>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</si>
  <si>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</si>
  <si>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</si>
  <si>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</si>
  <si>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</si>
  <si>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</si>
  <si>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</si>
  <si>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</si>
  <si>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</si>
  <si>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</si>
  <si>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</si>
  <si>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</si>
  <si>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</si>
  <si>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</si>
  <si>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</si>
  <si>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</si>
  <si>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</si>
  <si>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</si>
  <si>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</si>
  <si>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</si>
  <si>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</si>
  <si>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</si>
  <si>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</si>
  <si>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</si>
  <si>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</si>
  <si>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</si>
  <si>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</si>
  <si>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</si>
  <si>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</si>
  <si>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</si>
  <si>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</si>
  <si>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</si>
  <si>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</si>
  <si>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</si>
  <si>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</si>
  <si>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</si>
  <si>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</si>
  <si>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</si>
  <si>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</si>
  <si>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</si>
  <si>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</si>
  <si>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</si>
  <si>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</si>
  <si>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</si>
  <si>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</si>
  <si>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</si>
  <si>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</si>
  <si>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</si>
  <si>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</si>
  <si>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</si>
  <si>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</si>
  <si>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</si>
  <si>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</si>
  <si>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</si>
  <si>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</si>
  <si>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</si>
  <si>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</si>
  <si>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</si>
  <si>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</si>
  <si>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</si>
  <si>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</si>
  <si>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</si>
  <si>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</si>
  <si>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</si>
  <si>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</si>
  <si>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</si>
  <si>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</si>
  <si>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</si>
  <si>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</si>
  <si>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</si>
  <si>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</si>
  <si>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</si>
  <si>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</si>
  <si>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</si>
  <si>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</si>
  <si>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</si>
  <si>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</si>
  <si>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</si>
  <si>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</si>
  <si>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</si>
  <si>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</si>
  <si>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</si>
  <si>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</si>
  <si>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</si>
  <si>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</si>
  <si>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</si>
  <si>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</si>
  <si>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</si>
  <si>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</si>
  <si>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</si>
  <si>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</si>
  <si>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</si>
  <si>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</si>
  <si>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</si>
  <si>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</si>
  <si>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</si>
  <si>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</si>
  <si>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</si>
  <si>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</si>
  <si>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</si>
  <si>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</si>
  <si>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</si>
  <si>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</si>
  <si>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</si>
  <si>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</si>
  <si>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</si>
  <si>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</si>
  <si>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</si>
  <si>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</si>
  <si>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</si>
  <si>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</si>
  <si>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</si>
  <si>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</si>
  <si>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</si>
  <si>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</si>
  <si>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</si>
  <si>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</si>
  <si>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</si>
  <si>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</si>
  <si>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</si>
  <si>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</si>
  <si>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</si>
  <si>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</si>
  <si>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</si>
  <si>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</si>
  <si>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</si>
  <si>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</si>
  <si>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</si>
  <si>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</si>
  <si>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</si>
  <si>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</si>
  <si>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</si>
  <si>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</si>
  <si>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</si>
  <si>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</si>
  <si>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</si>
  <si>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</si>
  <si>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</si>
  <si>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</si>
  <si>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</si>
  <si>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</si>
  <si>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</si>
  <si>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</si>
  <si>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</si>
  <si>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</si>
  <si>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</si>
  <si>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</si>
  <si>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</si>
  <si>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</si>
  <si>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</si>
  <si>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</si>
  <si>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</si>
  <si>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</si>
  <si>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</si>
  <si>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</si>
  <si>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</si>
  <si>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</si>
  <si>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</si>
  <si>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</si>
  <si>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</si>
  <si>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</si>
  <si>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</si>
  <si>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</si>
  <si>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</si>
  <si>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</si>
  <si>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</si>
  <si>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</si>
  <si>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</si>
  <si>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</si>
  <si>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</si>
  <si>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</si>
  <si>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</si>
  <si>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</si>
  <si>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</si>
  <si>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</si>
  <si>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</si>
  <si>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</si>
  <si>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</si>
  <si>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</si>
  <si>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</si>
  <si>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</si>
  <si>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</si>
  <si>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</si>
  <si>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</si>
  <si>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</si>
  <si>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</si>
  <si>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</si>
  <si>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</si>
  <si>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</si>
  <si>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</si>
  <si>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</si>
  <si>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</si>
  <si>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</si>
  <si>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</si>
  <si>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</si>
  <si>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</si>
  <si>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</si>
  <si>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</si>
  <si>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</si>
  <si>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</si>
  <si>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</si>
  <si>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</si>
  <si>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</si>
  <si>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</si>
  <si>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</si>
  <si>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</si>
  <si>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</si>
  <si>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</si>
  <si>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</si>
  <si>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</si>
  <si>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</si>
  <si>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</si>
  <si>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</si>
  <si>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</si>
  <si>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</si>
  <si>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</si>
  <si>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</si>
  <si>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</si>
  <si>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</si>
  <si>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</si>
  <si>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</si>
  <si>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</si>
  <si>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</si>
  <si>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</si>
  <si>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</si>
  <si>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</si>
  <si>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</si>
  <si>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</si>
  <si>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</si>
  <si>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</si>
  <si>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</si>
  <si>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</si>
  <si>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</si>
  <si>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</si>
  <si>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</si>
  <si>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</si>
  <si>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</si>
  <si>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</si>
  <si>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</si>
  <si>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</si>
  <si>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</si>
  <si>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</si>
  <si>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</si>
  <si>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</si>
  <si>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</si>
  <si>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</si>
  <si>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</si>
  <si>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</si>
  <si>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</si>
  <si>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</si>
  <si>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</si>
  <si>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</si>
  <si>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</si>
  <si>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</si>
  <si>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</si>
  <si>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</si>
  <si>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</si>
  <si>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</si>
  <si>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</si>
  <si>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</si>
  <si>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</si>
  <si>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</si>
  <si>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</si>
  <si>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</si>
  <si>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</si>
  <si>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</si>
  <si>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</si>
  <si>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</si>
  <si>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</si>
  <si>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</si>
  <si>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</si>
  <si>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</si>
  <si>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</si>
  <si>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</si>
  <si>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</si>
  <si>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</si>
  <si>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</si>
  <si>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</si>
  <si>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</si>
  <si>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</si>
  <si>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</si>
  <si>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</si>
  <si>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</si>
  <si>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</si>
  <si>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</si>
  <si>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</si>
  <si>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</si>
  <si>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</si>
  <si>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</si>
  <si>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</si>
  <si>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</si>
  <si>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</si>
  <si>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</si>
  <si>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</si>
  <si>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</si>
  <si>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</si>
  <si>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</si>
  <si>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</si>
  <si>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</si>
  <si>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</si>
  <si>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</si>
  <si>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</si>
  <si>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</si>
  <si>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</si>
  <si>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</si>
  <si>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</si>
  <si>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</si>
  <si>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</si>
  <si>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</si>
  <si>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</si>
  <si>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</si>
  <si>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</si>
  <si>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</si>
  <si>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</si>
  <si>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</si>
  <si>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</si>
  <si>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</si>
  <si>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</si>
  <si>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</si>
  <si>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</si>
  <si>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</si>
  <si>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</si>
  <si>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</si>
  <si>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</si>
  <si>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</si>
  <si>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</si>
  <si>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</si>
  <si>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</si>
  <si>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</si>
  <si>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</si>
  <si>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</si>
  <si>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</si>
  <si>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</si>
  <si>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</si>
  <si>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</si>
  <si>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</si>
  <si>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</si>
  <si>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</si>
  <si>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</si>
  <si>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</si>
  <si>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</si>
  <si>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</si>
  <si>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</si>
  <si>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</si>
  <si>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</si>
  <si>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</si>
  <si>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</si>
  <si>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</si>
  <si>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</si>
  <si>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</si>
  <si>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</si>
  <si>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</si>
  <si>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</si>
  <si>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</si>
  <si>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</si>
  <si>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</si>
  <si>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</si>
  <si>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</si>
  <si>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</si>
  <si>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</si>
  <si>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</si>
  <si>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</si>
  <si>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</si>
  <si>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</si>
  <si>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</si>
  <si>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</si>
  <si>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</si>
  <si>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</si>
  <si>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</si>
  <si>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</si>
  <si>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</si>
  <si>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</si>
  <si>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</si>
  <si>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</si>
  <si>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</si>
  <si>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</si>
  <si>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</si>
  <si>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</si>
  <si>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</si>
  <si>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</si>
  <si>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</si>
  <si>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</si>
  <si>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</si>
  <si>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</si>
  <si>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</si>
  <si>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</si>
  <si>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</si>
  <si>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</si>
  <si>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</si>
  <si>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</si>
  <si>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</si>
  <si>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</si>
  <si>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</si>
  <si>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</si>
  <si>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</si>
  <si>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</si>
  <si>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</si>
  <si>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</si>
  <si>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</si>
  <si>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</si>
  <si>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</si>
  <si>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</si>
  <si>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</si>
  <si>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</si>
  <si>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</si>
  <si>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</si>
  <si>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</si>
  <si>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</si>
  <si>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</si>
  <si>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</si>
  <si>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</si>
  <si>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</si>
  <si>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</si>
  <si>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</si>
  <si>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</si>
  <si>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</si>
  <si>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</si>
  <si>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</si>
  <si>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</si>
  <si>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</si>
  <si>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</si>
  <si>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</si>
  <si>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</si>
  <si>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</si>
  <si>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</si>
  <si>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</si>
  <si>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</si>
  <si>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</si>
  <si>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</si>
  <si>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</si>
  <si>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</si>
  <si>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</si>
  <si>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</si>
  <si>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</si>
  <si>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</si>
  <si>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</si>
  <si>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</si>
  <si>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</si>
  <si>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</si>
  <si>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</si>
  <si>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</si>
  <si>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</si>
  <si>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</si>
  <si>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</si>
  <si>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</si>
  <si>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</si>
  <si>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</si>
  <si>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</si>
  <si>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</si>
  <si>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</si>
  <si>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</si>
  <si>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</si>
  <si>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</si>
  <si>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</si>
  <si>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</si>
  <si>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</si>
  <si>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</si>
  <si>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</si>
  <si>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</si>
  <si>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</si>
  <si>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</si>
  <si>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</si>
  <si>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</si>
  <si>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</si>
  <si>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</si>
  <si>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</si>
  <si>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</si>
  <si>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</si>
  <si>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</si>
  <si>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</si>
  <si>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</si>
  <si>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</si>
  <si>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</si>
  <si>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</si>
  <si>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</si>
  <si>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</si>
  <si>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</si>
  <si>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</si>
  <si>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</si>
  <si>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</si>
  <si>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</si>
  <si>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</si>
  <si>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</si>
  <si>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</si>
  <si>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</si>
  <si>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</si>
  <si>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</si>
  <si>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</si>
  <si>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</si>
  <si>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</si>
  <si>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</si>
  <si>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</si>
  <si>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</si>
  <si>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</si>
  <si>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</si>
  <si>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</si>
  <si>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</si>
  <si>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</si>
  <si>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</si>
  <si>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</si>
  <si>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</si>
  <si>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</si>
  <si>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</si>
  <si>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</si>
  <si>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</si>
  <si>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</si>
  <si>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</si>
  <si>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</si>
  <si>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</si>
  <si>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</si>
  <si>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</si>
  <si>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</si>
  <si>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</si>
  <si>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</si>
  <si>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</si>
  <si>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</si>
  <si>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</si>
  <si>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</si>
  <si>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</si>
  <si>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</si>
  <si>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</si>
  <si>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</si>
  <si>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</si>
  <si>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</si>
  <si>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</si>
  <si>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</si>
  <si>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</si>
  <si>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</si>
  <si>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</si>
  <si>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</si>
  <si>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</si>
  <si>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</si>
  <si>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</si>
  <si>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</si>
  <si>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</si>
  <si>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</si>
  <si>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</si>
  <si>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</si>
  <si>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</si>
  <si>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</si>
  <si>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</si>
  <si>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</si>
  <si>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</si>
  <si>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</si>
  <si>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</si>
  <si>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</si>
  <si>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</si>
  <si>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</si>
  <si>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</si>
  <si>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</si>
  <si>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</si>
  <si>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</si>
  <si>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</si>
  <si>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</si>
  <si>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</si>
  <si>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</si>
  <si>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</si>
  <si>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</si>
  <si>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</si>
  <si>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</si>
  <si>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</si>
  <si>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</si>
  <si>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</si>
  <si>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</si>
  <si>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</si>
  <si>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</si>
  <si>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</si>
  <si>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</si>
  <si>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</si>
  <si>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</si>
  <si>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</si>
  <si>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</si>
  <si>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</si>
  <si>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</si>
  <si>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</si>
  <si>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</si>
  <si>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</si>
  <si>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</si>
  <si>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</si>
  <si>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</si>
  <si>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</si>
  <si>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</si>
  <si>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</si>
  <si>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</si>
  <si>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</si>
  <si>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</si>
  <si>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</si>
  <si>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</si>
  <si>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</si>
  <si>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</si>
  <si>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</si>
  <si>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</si>
  <si>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</si>
  <si>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</si>
  <si>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</si>
  <si>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</si>
  <si>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</si>
  <si>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</si>
  <si>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</si>
  <si>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</si>
  <si>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</si>
  <si>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</si>
  <si>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</si>
  <si>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</si>
  <si>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</si>
  <si>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</si>
  <si>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</si>
  <si>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</si>
  <si>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</si>
  <si>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</si>
  <si>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</si>
  <si>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</si>
  <si>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</si>
  <si>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</si>
  <si>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</si>
  <si>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</si>
  <si>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</si>
  <si>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</si>
  <si>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</si>
  <si>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</si>
  <si>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</si>
  <si>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</si>
  <si>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</si>
  <si>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</si>
  <si>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</si>
  <si>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</si>
  <si>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</si>
  <si>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</si>
  <si>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</si>
  <si>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</si>
  <si>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</si>
  <si>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</si>
  <si>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</si>
  <si>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</si>
  <si>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</si>
  <si>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</si>
  <si>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</si>
  <si>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</si>
  <si>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</si>
  <si>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</si>
  <si>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</si>
  <si>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</si>
  <si>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</si>
  <si>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</si>
  <si>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</si>
  <si>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</si>
  <si>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</si>
  <si>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</si>
  <si>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</si>
  <si>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</si>
  <si>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</si>
  <si>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</si>
  <si>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</si>
  <si>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</si>
  <si>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</si>
  <si>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</si>
  <si>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</si>
  <si>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</si>
  <si>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</si>
  <si>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</si>
  <si>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</si>
  <si>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</si>
  <si>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</si>
  <si>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</si>
  <si>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</si>
  <si>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</si>
  <si>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</si>
  <si>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</si>
  <si>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</si>
  <si>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</si>
  <si>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</si>
  <si>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</si>
  <si>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</si>
  <si>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</si>
  <si>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</si>
  <si>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</si>
  <si>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</si>
  <si>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</si>
  <si>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</si>
  <si>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</si>
  <si>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</si>
  <si>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</si>
  <si>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</si>
  <si>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</si>
  <si>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</si>
  <si>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</si>
  <si>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</si>
  <si>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</si>
  <si>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</si>
  <si>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</si>
  <si>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</si>
  <si>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</si>
  <si>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</si>
  <si>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</si>
  <si>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</si>
  <si>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</si>
  <si>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</si>
  <si>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</si>
  <si>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</si>
  <si>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</si>
  <si>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</si>
  <si>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</si>
  <si>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</si>
  <si>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</si>
  <si>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</si>
  <si>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</si>
  <si>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</si>
  <si>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</si>
  <si>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</si>
  <si>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</si>
  <si>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</si>
  <si>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</si>
  <si>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</si>
  <si>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</si>
  <si>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</si>
  <si>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</si>
  <si>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</si>
  <si>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</si>
  <si>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</si>
  <si>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</si>
  <si>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</si>
  <si>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</si>
  <si>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</si>
  <si>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</si>
  <si>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</si>
  <si>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</si>
  <si>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</si>
  <si>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</si>
  <si>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</si>
  <si>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</si>
  <si>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</si>
  <si>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</si>
  <si>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</si>
  <si>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</si>
  <si>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</si>
  <si>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</si>
  <si>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</si>
  <si>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</si>
  <si>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</si>
  <si>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</si>
  <si>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</si>
  <si>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</si>
  <si>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</si>
  <si>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</si>
  <si>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</si>
  <si>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</si>
  <si>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</si>
  <si>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</si>
  <si>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</si>
  <si>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</si>
  <si>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</si>
  <si>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</si>
  <si>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</si>
  <si>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</si>
  <si>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</si>
  <si>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</si>
  <si>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</si>
  <si>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</si>
  <si>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</si>
  <si>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</si>
  <si>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</si>
  <si>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</si>
  <si>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</si>
  <si>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</si>
  <si>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</si>
  <si>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</si>
  <si>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</si>
  <si>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</si>
  <si>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</si>
  <si>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</si>
  <si>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</si>
  <si>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</si>
  <si>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</si>
  <si>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</si>
  <si>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</si>
  <si>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</si>
  <si>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</si>
  <si>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</si>
  <si>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</si>
  <si>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</si>
  <si>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</si>
  <si>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</si>
  <si>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</si>
  <si>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</si>
  <si>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</si>
  <si>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</si>
  <si>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</si>
  <si>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</si>
  <si>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</si>
  <si>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</si>
  <si>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</si>
  <si>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</si>
  <si>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</si>
  <si>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</si>
  <si>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</si>
  <si>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</si>
  <si>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</si>
  <si>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</si>
  <si>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</si>
  <si>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</si>
  <si>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</si>
  <si>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</si>
  <si>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</si>
  <si>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</si>
  <si>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</si>
  <si>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</si>
  <si>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</si>
  <si>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</si>
  <si>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</si>
  <si>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</si>
  <si>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</si>
  <si>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</si>
  <si>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</si>
  <si>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</si>
  <si>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</si>
  <si>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</si>
  <si>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</si>
  <si>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</si>
  <si>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</si>
  <si>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</si>
  <si>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</si>
  <si>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</si>
  <si>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</si>
  <si>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</si>
  <si>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</si>
  <si>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</si>
  <si>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</si>
  <si>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</si>
  <si>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</si>
  <si>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</si>
  <si>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</si>
  <si>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</si>
  <si>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</si>
  <si>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</si>
  <si>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</si>
  <si>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</si>
  <si>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</si>
  <si>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</si>
  <si>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</si>
  <si>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</si>
  <si>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</si>
  <si>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</si>
  <si>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</si>
  <si>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</si>
  <si>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</si>
  <si>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</si>
  <si>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</si>
  <si>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</si>
  <si>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</si>
  <si>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</si>
  <si>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</si>
  <si>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</si>
  <si>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</si>
  <si>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</si>
  <si>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</si>
  <si>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</si>
  <si>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</si>
  <si>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</si>
  <si>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</si>
  <si>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</si>
  <si>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</si>
  <si>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</si>
  <si>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</si>
  <si>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</si>
  <si>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</si>
  <si>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</si>
  <si>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</si>
  <si>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</si>
  <si>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</si>
  <si>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</si>
  <si>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</si>
  <si>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</si>
  <si>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</si>
  <si>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</si>
  <si>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</si>
  <si>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</si>
  <si>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</si>
  <si>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</si>
  <si>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</si>
  <si>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</si>
  <si>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</si>
  <si>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</si>
  <si>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</si>
  <si>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</si>
  <si>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</si>
  <si>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</si>
  <si>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</si>
  <si>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</si>
  <si>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</si>
  <si>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</si>
  <si>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</si>
  <si>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</si>
  <si>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</si>
  <si>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</si>
  <si>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</si>
  <si>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</si>
  <si>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</si>
  <si>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</si>
  <si>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</si>
  <si>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</si>
  <si>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</si>
  <si>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</si>
  <si>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</si>
  <si>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</si>
  <si>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</si>
  <si>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</si>
  <si>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</si>
  <si>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</si>
  <si>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</si>
  <si>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</si>
  <si>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</si>
  <si>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</si>
  <si>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</si>
  <si>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</si>
  <si>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</si>
  <si>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</si>
  <si>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</si>
  <si>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</si>
  <si>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</si>
  <si>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</si>
  <si>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</si>
  <si>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</si>
  <si>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</si>
  <si>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</si>
  <si>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</si>
  <si>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</si>
  <si>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</si>
  <si>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</si>
  <si>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</si>
  <si>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</si>
  <si>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</si>
  <si>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</si>
  <si>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</si>
  <si>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</si>
  <si>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</si>
  <si>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</si>
  <si>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</si>
  <si>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</si>
  <si>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</si>
  <si>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</si>
  <si>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</si>
  <si>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</si>
  <si>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</si>
  <si>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</si>
  <si>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</si>
  <si>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</si>
  <si>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</si>
  <si>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</si>
  <si>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</si>
  <si>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</si>
  <si>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</si>
  <si>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</si>
  <si>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</si>
  <si>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</si>
  <si>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</si>
  <si>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</si>
  <si>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</si>
  <si>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</si>
  <si>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</si>
  <si>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</si>
  <si>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</si>
  <si>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</si>
  <si>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</si>
  <si>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</si>
  <si>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</si>
  <si>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</si>
  <si>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</si>
  <si>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</si>
  <si>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</si>
  <si>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</si>
  <si>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</si>
  <si>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</si>
  <si>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</si>
  <si>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</si>
  <si>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</si>
  <si>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</si>
  <si>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</si>
  <si>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</si>
  <si>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</si>
  <si>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</si>
  <si>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</si>
  <si>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</si>
  <si>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</si>
  <si>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</si>
  <si>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</si>
  <si>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</si>
  <si>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</si>
  <si>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</si>
  <si>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</si>
  <si>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</si>
  <si>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</si>
  <si>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</si>
  <si>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</si>
  <si>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</si>
  <si>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</si>
  <si>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</si>
  <si>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</si>
  <si>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</si>
  <si>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</si>
  <si>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</si>
  <si>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</si>
  <si>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</si>
  <si>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</si>
  <si>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</si>
  <si>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</si>
  <si>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</si>
  <si>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</si>
  <si>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</si>
  <si>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</si>
  <si>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</si>
  <si>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</si>
  <si>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</si>
  <si>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</si>
  <si>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</si>
  <si>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</si>
  <si>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</si>
  <si>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</si>
  <si>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</si>
  <si>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</si>
  <si>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</si>
  <si>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</si>
  <si>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</si>
  <si>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</si>
  <si>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</si>
  <si>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</si>
  <si>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</si>
  <si>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</si>
  <si>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</si>
  <si>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</si>
  <si>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</si>
  <si>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</si>
  <si>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</si>
  <si>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</si>
  <si>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</si>
  <si>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</si>
  <si>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</si>
  <si>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</si>
  <si>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</si>
  <si>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</si>
  <si>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</si>
  <si>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</si>
  <si>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</si>
  <si>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</si>
  <si>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</si>
  <si>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</si>
  <si>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</si>
  <si>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</si>
  <si>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</si>
  <si>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</si>
  <si>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</si>
  <si>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</si>
  <si>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</si>
  <si>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</si>
  <si>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</si>
  <si>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</si>
  <si>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</si>
  <si>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</si>
  <si>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</si>
  <si>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</si>
  <si>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</si>
  <si>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</si>
  <si>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</si>
  <si>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</si>
  <si>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</si>
  <si>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</si>
  <si>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</si>
  <si>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</si>
  <si>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</si>
  <si>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</si>
  <si>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</si>
  <si>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</si>
  <si>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</si>
  <si>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</si>
  <si>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</si>
  <si>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</si>
  <si>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</si>
  <si>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</si>
  <si>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</si>
  <si>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</si>
  <si>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</si>
  <si>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</si>
  <si>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</si>
  <si>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</si>
  <si>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</si>
  <si>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</si>
  <si>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</si>
  <si>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</si>
  <si>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</si>
  <si>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</si>
  <si>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</si>
  <si>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</si>
  <si>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</si>
  <si>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</si>
  <si>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</si>
  <si>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</si>
  <si>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</si>
  <si>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</si>
  <si>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</si>
  <si>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</si>
  <si>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</si>
  <si>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</si>
  <si>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</si>
  <si>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</si>
  <si>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</si>
  <si>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</si>
  <si>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</si>
  <si>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</si>
  <si>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</si>
  <si>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</si>
  <si>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</si>
  <si>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</si>
  <si>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</si>
  <si>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</si>
  <si>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</si>
  <si>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</si>
  <si>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</si>
  <si>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</si>
  <si>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</si>
  <si>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</si>
  <si>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</si>
  <si>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</si>
  <si>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</si>
  <si>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</si>
  <si>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</si>
  <si>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</si>
  <si>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</si>
  <si>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</si>
  <si>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</si>
  <si>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</si>
  <si>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</si>
  <si>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</si>
  <si>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</si>
  <si>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</si>
  <si>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</si>
  <si>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</si>
  <si>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</si>
  <si>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</si>
  <si>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</si>
  <si>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</si>
  <si>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</si>
  <si>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</si>
  <si>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</si>
  <si>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</si>
  <si>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</si>
  <si>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</si>
  <si>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</si>
  <si>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</si>
  <si>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</si>
  <si>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</si>
  <si>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</si>
  <si>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</si>
  <si>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</si>
  <si>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</si>
  <si>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</si>
  <si>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</si>
  <si>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</si>
  <si>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</si>
  <si>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</si>
  <si>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</si>
  <si>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</si>
  <si>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</si>
  <si>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</si>
  <si>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</si>
  <si>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</si>
  <si>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</si>
  <si>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</si>
  <si>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</si>
  <si>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</si>
  <si>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</si>
  <si>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</si>
  <si>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</si>
  <si>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</si>
  <si>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</si>
  <si>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</si>
  <si>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</si>
  <si>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</si>
  <si>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</si>
  <si>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</si>
  <si>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</si>
  <si>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</si>
  <si>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</si>
  <si>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</si>
  <si>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</si>
  <si>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</si>
  <si>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</si>
  <si>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</si>
  <si>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</si>
  <si>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</si>
  <si>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</si>
  <si>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</si>
  <si>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</si>
  <si>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</si>
  <si>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</si>
  <si>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</si>
  <si>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</si>
  <si>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</si>
  <si>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</si>
  <si>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</si>
  <si>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</si>
  <si>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</si>
  <si>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</si>
  <si>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</si>
  <si>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</si>
  <si>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</si>
  <si>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</si>
  <si>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</si>
  <si>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</si>
  <si>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</si>
  <si>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</si>
  <si>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</si>
  <si>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</si>
  <si>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</si>
  <si>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</si>
  <si>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</si>
  <si>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</si>
  <si>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</si>
  <si>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</si>
  <si>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</si>
  <si>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</si>
  <si>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</si>
  <si>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</si>
  <si>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</si>
  <si>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</si>
  <si>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</si>
  <si>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</si>
  <si>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</si>
  <si>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</si>
  <si>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</si>
  <si>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</si>
  <si>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</si>
  <si>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</si>
  <si>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</si>
  <si>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</si>
  <si>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</si>
  <si>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</si>
  <si>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</si>
  <si>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</si>
  <si>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</si>
  <si>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</si>
  <si>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</si>
  <si>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</si>
  <si>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</si>
  <si>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</si>
  <si>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</si>
  <si>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</si>
  <si>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</si>
  <si>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</si>
  <si>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</si>
  <si>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</si>
  <si>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</si>
  <si>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</si>
  <si>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</si>
  <si>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</si>
  <si>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</si>
  <si>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</si>
  <si>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</si>
  <si>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</si>
  <si>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</si>
  <si>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</si>
  <si>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</si>
  <si>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</si>
  <si>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</si>
  <si>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</si>
  <si>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</si>
  <si>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</si>
  <si>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</si>
  <si>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</si>
  <si>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</si>
  <si>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</si>
  <si>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</si>
  <si>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</si>
  <si>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</si>
  <si>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</si>
  <si>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</si>
  <si>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</si>
  <si>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</si>
  <si>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</si>
  <si>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</si>
  <si>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</si>
  <si>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</si>
  <si>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</si>
  <si>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</si>
  <si>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</si>
  <si>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</si>
  <si>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</si>
  <si>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</si>
  <si>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</si>
  <si>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</si>
  <si>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</si>
  <si>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</si>
  <si>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</si>
  <si>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</si>
  <si>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</si>
  <si>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</si>
  <si>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</si>
  <si>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</si>
  <si>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</si>
  <si>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</si>
  <si>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</si>
  <si>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</si>
  <si>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</si>
  <si>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</si>
  <si>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</si>
  <si>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</si>
  <si>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</si>
  <si>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</si>
  <si>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</si>
  <si>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</si>
  <si>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</si>
  <si>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</si>
  <si>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</si>
  <si>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</si>
  <si>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</si>
  <si>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</si>
  <si>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</si>
  <si>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</si>
  <si>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</si>
  <si>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</si>
  <si>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</si>
  <si>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</si>
  <si>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</si>
  <si>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</si>
  <si>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</si>
  <si>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</si>
  <si>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</si>
  <si>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</si>
  <si>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</si>
  <si>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</si>
  <si>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</si>
  <si>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</si>
  <si>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</si>
  <si>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</si>
  <si>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</si>
  <si>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</si>
  <si>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</si>
  <si>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</si>
  <si>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</si>
  <si>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</si>
  <si>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</si>
  <si>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</si>
  <si>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</si>
  <si>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</si>
  <si>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</si>
  <si>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</si>
  <si>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</si>
  <si>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</si>
  <si>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</si>
  <si>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</si>
  <si>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</si>
  <si>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</si>
  <si>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</si>
  <si>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</si>
  <si>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</si>
  <si>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</si>
  <si>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</si>
  <si>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</si>
  <si>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</si>
  <si>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</si>
  <si>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</si>
  <si>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</si>
  <si>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</si>
  <si>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</si>
  <si>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</si>
  <si>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</si>
  <si>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</si>
  <si>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</si>
  <si>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</si>
  <si>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</si>
  <si>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</si>
  <si>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</si>
  <si>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</si>
  <si>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</si>
  <si>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</si>
  <si>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</si>
  <si>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</si>
  <si>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</si>
  <si>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</si>
  <si>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</si>
  <si>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</si>
  <si>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</si>
  <si>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</si>
  <si>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</si>
  <si>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</si>
  <si>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</si>
  <si>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</si>
  <si>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</si>
  <si>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</si>
  <si>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</si>
  <si>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</si>
  <si>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</si>
  <si>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</si>
  <si>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</si>
  <si>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</si>
  <si>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</si>
  <si>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</si>
  <si>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</si>
  <si>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</si>
  <si>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</si>
  <si>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</si>
  <si>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</si>
  <si>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</si>
  <si>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</si>
  <si>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</si>
  <si>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</si>
  <si>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</si>
  <si>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</si>
  <si>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</si>
  <si>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</si>
  <si>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</si>
  <si>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</si>
  <si>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</si>
  <si>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</si>
  <si>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</si>
  <si>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</si>
  <si>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</si>
  <si>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</si>
  <si>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</si>
  <si>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</si>
  <si>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</si>
  <si>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</si>
  <si>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</si>
  <si>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</si>
  <si>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</si>
  <si>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</si>
  <si>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</si>
  <si>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</si>
  <si>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</si>
  <si>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</si>
  <si>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</si>
  <si>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</si>
  <si>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</si>
  <si>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</si>
  <si>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</si>
  <si>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</si>
  <si>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</si>
  <si>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</si>
  <si>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</si>
  <si>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</si>
  <si>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</si>
  <si>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</si>
  <si>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</si>
  <si>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</si>
  <si>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</si>
  <si>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</si>
  <si>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</si>
  <si>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</si>
  <si>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</si>
  <si>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</si>
  <si>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</si>
  <si>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</si>
  <si>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</si>
  <si>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</si>
  <si>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</si>
  <si>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</si>
  <si>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</si>
  <si>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</si>
  <si>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</si>
  <si>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</si>
  <si>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</si>
  <si>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</si>
  <si>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</si>
  <si>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</si>
  <si>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</si>
  <si>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</si>
  <si>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</si>
  <si>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</si>
  <si>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</si>
  <si>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</si>
  <si>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</si>
  <si>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</si>
  <si>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</si>
  <si>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</si>
  <si>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</si>
  <si>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</si>
  <si>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</si>
  <si>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</si>
  <si>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</si>
  <si>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</si>
  <si>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</si>
  <si>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</si>
  <si>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</si>
  <si>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</si>
  <si>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</si>
  <si>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</si>
  <si>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</si>
  <si>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</si>
  <si>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</si>
  <si>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</si>
  <si>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</si>
  <si>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</si>
  <si>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</si>
  <si>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</si>
  <si>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</si>
  <si>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</si>
  <si>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</si>
  <si>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</si>
  <si>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</si>
  <si>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</si>
  <si>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</si>
  <si>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</si>
  <si>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</si>
  <si>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</si>
  <si>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</si>
  <si>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</si>
  <si>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</si>
  <si>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</si>
  <si>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</si>
  <si>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</si>
  <si>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</si>
  <si>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</si>
  <si>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</si>
  <si>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</si>
  <si>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</si>
  <si>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</si>
  <si>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</si>
  <si>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</si>
  <si>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</si>
  <si>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</si>
  <si>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</si>
  <si>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</si>
  <si>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</si>
  <si>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</si>
  <si>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</si>
  <si>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</si>
  <si>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</si>
  <si>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</si>
  <si>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</si>
  <si>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</si>
  <si>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</si>
  <si>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</si>
  <si>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</si>
  <si>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</si>
  <si>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</si>
  <si>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</si>
  <si>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</si>
  <si>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</si>
  <si>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</si>
  <si>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</si>
  <si>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</si>
  <si>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</si>
  <si>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</si>
  <si>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</si>
  <si>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</si>
  <si>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</si>
  <si>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</si>
  <si>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</si>
  <si>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</si>
  <si>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</si>
  <si>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</si>
  <si>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</si>
  <si>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</si>
  <si>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</si>
  <si>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</si>
  <si>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</si>
  <si>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</si>
  <si>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</si>
  <si>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</si>
  <si>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</si>
  <si>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</si>
  <si>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</si>
  <si>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</si>
  <si>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</si>
  <si>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</si>
  <si>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</si>
  <si>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</si>
  <si>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</si>
  <si>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</si>
  <si>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</si>
  <si>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</si>
  <si>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</si>
  <si>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</si>
  <si>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</si>
  <si>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</si>
  <si>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</si>
  <si>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</si>
  <si>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</si>
  <si>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</si>
  <si>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</si>
  <si>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</si>
  <si>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</si>
  <si>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</si>
  <si>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</si>
  <si>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</si>
  <si>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</si>
  <si>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</si>
  <si>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</si>
  <si>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</si>
  <si>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</si>
  <si>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</si>
  <si>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</si>
  <si>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</si>
  <si>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</si>
  <si>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</si>
  <si>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</si>
  <si>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</si>
  <si>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</si>
  <si>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</si>
  <si>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</si>
  <si>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</si>
  <si>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</si>
  <si>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</si>
  <si>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</si>
  <si>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</si>
  <si>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</si>
  <si>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</si>
  <si>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</si>
  <si>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</si>
  <si>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</si>
  <si>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</si>
  <si>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</si>
  <si>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</si>
  <si>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</si>
  <si>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</si>
  <si>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</si>
  <si>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</si>
  <si>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</si>
  <si>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</si>
  <si>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</si>
  <si>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</si>
  <si>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</si>
  <si>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</si>
  <si>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</si>
  <si>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</si>
  <si>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</si>
  <si>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</si>
  <si>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</si>
  <si>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</si>
  <si>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</si>
  <si>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</si>
  <si>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</si>
  <si>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</si>
  <si>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</si>
  <si>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</si>
  <si>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</si>
  <si>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</si>
  <si>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</si>
  <si>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</si>
  <si>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</si>
  <si>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</si>
  <si>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</si>
  <si>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</si>
  <si>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</si>
  <si>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</si>
  <si>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</si>
  <si>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</si>
  <si>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</si>
  <si>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</si>
  <si>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</si>
  <si>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</si>
  <si>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</si>
  <si>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</si>
  <si>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</si>
  <si>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</si>
  <si>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</si>
  <si>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</si>
  <si>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</si>
  <si>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</si>
  <si>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</si>
  <si>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</si>
  <si>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</si>
  <si>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</si>
  <si>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</si>
  <si>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</si>
  <si>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</si>
  <si>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</si>
  <si>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</si>
  <si>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</si>
  <si>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</si>
  <si>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</si>
  <si>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</si>
  <si>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</si>
  <si>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</si>
  <si>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</si>
  <si>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</si>
  <si>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</si>
  <si>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</si>
  <si>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</si>
  <si>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</si>
  <si>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</si>
  <si>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</si>
  <si>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</si>
  <si>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</si>
  <si>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</si>
  <si>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</si>
  <si>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</si>
  <si>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</si>
  <si>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</si>
  <si>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</si>
  <si>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</si>
  <si>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</si>
  <si>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</si>
  <si>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</si>
  <si>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</si>
  <si>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</si>
  <si>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</si>
  <si>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</si>
  <si>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</si>
  <si>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</si>
  <si>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</si>
  <si>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</si>
  <si>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</si>
  <si>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</si>
  <si>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</si>
  <si>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</si>
  <si>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</si>
  <si>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</si>
  <si>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</si>
  <si>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</si>
  <si>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</si>
  <si>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</si>
  <si>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</si>
  <si>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</si>
  <si>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</si>
  <si>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</si>
  <si>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</si>
  <si>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</si>
  <si>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</si>
  <si>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</si>
  <si>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</si>
  <si>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</si>
  <si>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</si>
  <si>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</si>
  <si>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</si>
  <si>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</si>
  <si>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</si>
  <si>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</si>
  <si>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</si>
  <si>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</si>
  <si>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</si>
  <si>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</si>
  <si>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</si>
  <si>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</si>
  <si>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</si>
  <si>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</si>
  <si>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</si>
  <si>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</si>
  <si>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</si>
  <si>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</si>
  <si>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</si>
  <si>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</si>
  <si>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</si>
  <si>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</si>
  <si>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</si>
  <si>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</si>
  <si>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</si>
  <si>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</si>
  <si>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</si>
  <si>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</si>
  <si>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</si>
  <si>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</si>
  <si>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</si>
  <si>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</si>
  <si>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</si>
  <si>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</si>
  <si>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</si>
  <si>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</si>
  <si>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</si>
  <si>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</si>
  <si>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</si>
  <si>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</si>
  <si>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</si>
  <si>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</si>
  <si>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</si>
  <si>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</si>
  <si>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</si>
  <si>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</si>
  <si>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</si>
  <si>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</si>
  <si>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</si>
  <si>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</si>
  <si>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</si>
  <si>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</si>
  <si>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</si>
  <si>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</si>
  <si>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</si>
  <si>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</si>
  <si>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</si>
  <si>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</si>
  <si>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</si>
  <si>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</si>
  <si>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</si>
  <si>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</si>
  <si>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</si>
  <si>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</si>
  <si>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</si>
  <si>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</si>
  <si>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</si>
  <si>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</si>
  <si>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</si>
  <si>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</si>
  <si>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</si>
  <si>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</si>
  <si>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</si>
  <si>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</si>
  <si>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</si>
  <si>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</si>
  <si>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</si>
  <si>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</si>
  <si>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</si>
  <si>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</si>
  <si>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</si>
  <si>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</si>
  <si>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</si>
  <si>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</si>
  <si>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</si>
  <si>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</si>
  <si>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</si>
  <si>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</si>
  <si>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</si>
  <si>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</si>
  <si>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</si>
  <si>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</si>
  <si>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</si>
  <si>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</si>
  <si>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</si>
  <si>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</si>
  <si>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</si>
  <si>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</si>
  <si>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</si>
  <si>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</si>
  <si>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</si>
  <si>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</si>
  <si>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</si>
  <si>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</si>
  <si>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</si>
  <si>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</si>
  <si>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</si>
  <si>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</si>
  <si>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</si>
  <si>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</si>
  <si>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</si>
  <si>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</si>
  <si>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</si>
  <si>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</si>
  <si>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</si>
  <si>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</si>
  <si>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</si>
  <si>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</si>
  <si>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</si>
  <si>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</si>
  <si>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</si>
  <si>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</si>
  <si>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</si>
  <si>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</si>
  <si>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</si>
  <si>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</si>
  <si>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</si>
  <si>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</si>
  <si>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</si>
  <si>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</si>
  <si>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</si>
  <si>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</si>
  <si>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</si>
  <si>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</si>
  <si>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</si>
  <si>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</si>
  <si>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</si>
  <si>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</si>
  <si>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</si>
  <si>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</si>
  <si>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</si>
  <si>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</si>
  <si>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</si>
  <si>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</si>
  <si>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</si>
  <si>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</si>
  <si>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</si>
  <si>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</si>
  <si>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</si>
  <si>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</si>
  <si>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</si>
  <si>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</si>
  <si>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</si>
  <si>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</si>
  <si>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</si>
  <si>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</si>
  <si>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</si>
  <si>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</si>
  <si>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</si>
  <si>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</si>
  <si>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</si>
  <si>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</si>
  <si>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</si>
  <si>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</si>
  <si>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</si>
  <si>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</si>
  <si>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</si>
  <si>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</si>
  <si>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</si>
  <si>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</si>
  <si>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</si>
  <si>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</si>
  <si>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</si>
  <si>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</si>
  <si>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</si>
  <si>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</si>
  <si>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</si>
  <si>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</si>
  <si>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</si>
  <si>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</si>
  <si>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</si>
  <si>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</si>
  <si>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</si>
  <si>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</si>
  <si>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</si>
  <si>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</si>
  <si>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</si>
  <si>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</si>
  <si>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</si>
  <si>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</si>
  <si>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</si>
  <si>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</si>
  <si>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</si>
  <si>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</si>
  <si>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</si>
  <si>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</si>
  <si>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</si>
  <si>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</si>
  <si>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</si>
  <si>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</si>
  <si>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</si>
  <si>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</si>
  <si>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</si>
  <si>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</si>
  <si>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</si>
  <si>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</si>
  <si>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</si>
  <si>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</si>
  <si>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</si>
  <si>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</si>
  <si>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</si>
  <si>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</si>
  <si>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</si>
  <si>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</si>
  <si>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</si>
  <si>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</si>
  <si>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</si>
  <si>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</si>
  <si>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</si>
  <si>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</si>
  <si>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</si>
  <si>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</si>
  <si>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</si>
  <si>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</si>
  <si>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</si>
  <si>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</si>
  <si>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</si>
  <si>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</si>
  <si>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</si>
  <si>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</si>
  <si>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</si>
  <si>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</si>
  <si>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</si>
  <si>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</si>
  <si>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</si>
  <si>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</si>
  <si>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</si>
  <si>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</si>
  <si>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</si>
  <si>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</si>
  <si>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</si>
  <si>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</si>
  <si>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</si>
  <si>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</si>
  <si>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</si>
  <si>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</si>
  <si>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</si>
  <si>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</si>
  <si>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</si>
  <si>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</si>
  <si>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</si>
  <si>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</si>
  <si>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</si>
  <si>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</si>
  <si>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</si>
  <si>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</si>
  <si>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</si>
  <si>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</si>
  <si>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</si>
  <si>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</si>
  <si>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</si>
  <si>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</si>
  <si>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</si>
  <si>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</si>
  <si>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</si>
  <si>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</si>
  <si>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</si>
  <si>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</si>
  <si>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</si>
  <si>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</si>
  <si>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</si>
  <si>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</si>
  <si>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</si>
  <si>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</si>
  <si>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</si>
  <si>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</si>
  <si>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</si>
  <si>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</si>
  <si>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</si>
  <si>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</si>
  <si>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</si>
  <si>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</si>
  <si>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</si>
  <si>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</si>
  <si>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</si>
  <si>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</si>
  <si>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</si>
  <si>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</si>
  <si>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</si>
  <si>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</si>
  <si>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</si>
  <si>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</si>
  <si>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</si>
  <si>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</si>
  <si>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</si>
  <si>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</si>
  <si>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</si>
  <si>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</si>
  <si>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</si>
  <si>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</si>
  <si>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</si>
  <si>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</si>
  <si>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</si>
  <si>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</si>
  <si>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</si>
  <si>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</si>
  <si>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</si>
  <si>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</si>
  <si>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</si>
  <si>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</si>
  <si>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</si>
  <si>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</si>
  <si>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</si>
  <si>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</si>
  <si>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</si>
  <si>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</si>
  <si>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</si>
  <si>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</si>
  <si>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</si>
  <si>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</si>
  <si>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</si>
  <si>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</si>
  <si>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</si>
  <si>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</si>
  <si>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</si>
  <si>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</si>
  <si>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</si>
  <si>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</si>
  <si>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</si>
  <si>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</si>
  <si>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</si>
  <si>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</si>
  <si>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</si>
  <si>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</si>
  <si>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</si>
  <si>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</si>
  <si>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</si>
  <si>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</si>
  <si>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</si>
  <si>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</si>
  <si>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</si>
  <si>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</si>
  <si>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</si>
  <si>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</si>
  <si>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</si>
  <si>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</si>
  <si>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</si>
  <si>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</si>
  <si>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</si>
  <si>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</si>
  <si>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</si>
  <si>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</si>
  <si>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</si>
  <si>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</si>
  <si>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</si>
  <si>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</si>
  <si>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</si>
  <si>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</si>
  <si>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</si>
  <si>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</si>
  <si>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</si>
  <si>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</si>
  <si>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</si>
  <si>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</si>
  <si>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</si>
  <si>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</si>
  <si>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</si>
  <si>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</si>
  <si>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</si>
  <si>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</si>
  <si>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</si>
  <si>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</si>
  <si>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</si>
  <si>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</si>
  <si>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</si>
  <si>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</si>
  <si>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</si>
  <si>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</si>
  <si>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</si>
  <si>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</si>
  <si>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</si>
  <si>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</si>
  <si>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</si>
  <si>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</si>
  <si>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</si>
  <si>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</si>
  <si>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</si>
  <si>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</si>
  <si>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</si>
  <si>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</si>
  <si>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</si>
  <si>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</si>
  <si>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</si>
  <si>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</si>
  <si>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</si>
  <si>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</si>
  <si>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</si>
  <si>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</si>
  <si>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</si>
  <si>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</si>
  <si>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</si>
  <si>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</si>
  <si>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</si>
  <si>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</si>
  <si>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</si>
  <si>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</si>
  <si>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</si>
  <si>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</si>
  <si>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</si>
  <si>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</si>
  <si>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</si>
  <si>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</si>
  <si>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</si>
  <si>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</si>
  <si>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</si>
  <si>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</si>
  <si>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</si>
  <si>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</si>
  <si>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</si>
  <si>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</si>
  <si>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</si>
  <si>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</si>
  <si>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</si>
  <si>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</si>
  <si>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</si>
  <si>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</si>
  <si>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</si>
  <si>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</si>
  <si>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</si>
  <si>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</si>
  <si>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</si>
  <si>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</si>
  <si>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</si>
  <si>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</si>
  <si>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</si>
  <si>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</si>
  <si>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</si>
  <si>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</si>
  <si>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</si>
  <si>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</si>
  <si>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</si>
  <si>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</si>
  <si>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</si>
  <si>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</si>
  <si>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</si>
  <si>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</si>
  <si>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</si>
  <si>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</si>
  <si>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</si>
  <si>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</si>
  <si>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</si>
  <si>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</si>
  <si>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</si>
  <si>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</si>
  <si>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</si>
  <si>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</si>
  <si>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</si>
  <si>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</si>
  <si>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</si>
  <si>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</si>
  <si>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</si>
  <si>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</si>
  <si>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</si>
  <si>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</si>
  <si>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</si>
  <si>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</si>
  <si>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</si>
  <si>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</si>
  <si>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</si>
  <si>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</si>
  <si>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</si>
  <si>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</si>
  <si>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</si>
  <si>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</si>
  <si>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</si>
  <si>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</si>
  <si>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</si>
  <si>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</si>
  <si>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</si>
  <si>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</si>
  <si>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</si>
  <si>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</si>
  <si>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</si>
  <si>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</si>
  <si>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</si>
  <si>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</si>
  <si>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</si>
  <si>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</si>
  <si>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</si>
  <si>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</si>
  <si>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</si>
  <si>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</si>
  <si>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</si>
  <si>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</si>
  <si>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</si>
  <si>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</si>
  <si>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</si>
  <si>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</si>
  <si>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</si>
  <si>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</si>
  <si>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</si>
  <si>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</si>
  <si>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</si>
  <si>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</si>
  <si>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</si>
  <si>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</si>
  <si>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</si>
  <si>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</si>
  <si>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</si>
  <si>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</si>
  <si>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</si>
  <si>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</si>
  <si>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</si>
  <si>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</si>
  <si>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</si>
  <si>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</si>
  <si>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</si>
  <si>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</si>
  <si>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</si>
  <si>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</si>
  <si>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</si>
  <si>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</si>
  <si>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</si>
  <si>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</si>
  <si>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</si>
  <si>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</si>
  <si>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</si>
  <si>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</si>
  <si>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</si>
  <si>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</si>
  <si>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</si>
  <si>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</si>
  <si>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</si>
  <si>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</si>
  <si>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</si>
  <si>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</si>
  <si>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</si>
  <si>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</si>
  <si>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</si>
  <si>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</si>
  <si>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</si>
  <si>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</si>
  <si>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</si>
  <si>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</si>
  <si>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</si>
  <si>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</si>
  <si>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</si>
  <si>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</si>
  <si>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</si>
  <si>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</si>
  <si>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</si>
  <si>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</si>
  <si>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</si>
  <si>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</si>
  <si>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</si>
  <si>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</si>
  <si>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</si>
  <si>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</si>
  <si>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</si>
  <si>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</si>
  <si>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</si>
  <si>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</si>
  <si>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</si>
  <si>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</si>
  <si>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</si>
  <si>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</si>
  <si>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</si>
  <si>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</si>
  <si>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</si>
  <si>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</si>
  <si>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</si>
  <si>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</si>
  <si>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</si>
  <si>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</si>
  <si>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</si>
  <si>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</si>
  <si>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</si>
  <si>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</si>
  <si>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</si>
  <si>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</si>
  <si>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</si>
  <si>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</si>
  <si>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</si>
  <si>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</si>
  <si>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</si>
  <si>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</si>
  <si>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</si>
  <si>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</si>
  <si>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</si>
  <si>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</si>
  <si>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</si>
  <si>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</si>
  <si>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</si>
  <si>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</si>
  <si>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</si>
  <si>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</si>
  <si>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</si>
  <si>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</si>
  <si>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</si>
  <si>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</si>
  <si>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</si>
  <si>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</si>
  <si>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</si>
  <si>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</si>
  <si>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</si>
  <si>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</si>
  <si>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</si>
  <si>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</si>
  <si>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</si>
  <si>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</si>
  <si>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</si>
  <si>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</si>
  <si>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</si>
  <si>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</si>
  <si>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</si>
  <si>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</si>
  <si>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</si>
  <si>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</si>
  <si>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</si>
  <si>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</si>
  <si>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</si>
  <si>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</si>
  <si>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</si>
  <si>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</si>
  <si>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</si>
  <si>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</si>
  <si>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</si>
  <si>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</si>
  <si>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</si>
  <si>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</si>
  <si>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</si>
  <si>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</si>
  <si>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</si>
  <si>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</si>
  <si>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</si>
  <si>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</si>
  <si>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</si>
  <si>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</si>
  <si>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</si>
  <si>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</si>
  <si>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</si>
  <si>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</si>
  <si>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</si>
  <si>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</si>
  <si>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</si>
  <si>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</si>
  <si>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</si>
  <si>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</si>
  <si>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</si>
  <si>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</si>
  <si>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</si>
  <si>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</si>
  <si>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</si>
  <si>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</si>
  <si>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</si>
  <si>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</si>
  <si>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</si>
  <si>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</si>
  <si>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</si>
  <si>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</si>
  <si>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</si>
  <si>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</si>
  <si>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</si>
  <si>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</si>
  <si>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</si>
  <si>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</si>
  <si>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</si>
  <si>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</si>
  <si>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</si>
  <si>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</si>
  <si>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</si>
  <si>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</si>
  <si>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</si>
  <si>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</si>
  <si>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</si>
  <si>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</si>
  <si>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</si>
  <si>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</si>
  <si>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</si>
  <si>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</si>
  <si>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</si>
  <si>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</si>
  <si>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</si>
  <si>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</si>
  <si>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</si>
  <si>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</si>
  <si>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</si>
  <si>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</si>
  <si>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</si>
  <si>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</si>
  <si>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</si>
  <si>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</si>
  <si>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</si>
  <si>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</si>
  <si>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</si>
  <si>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</si>
  <si>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</si>
  <si>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</si>
  <si>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</si>
  <si>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</si>
  <si>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</si>
  <si>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</si>
  <si>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</si>
  <si>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</si>
  <si>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</si>
  <si>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</si>
  <si>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</si>
  <si>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</si>
  <si>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</si>
  <si>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</si>
  <si>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</si>
  <si>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</si>
  <si>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</si>
  <si>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</si>
  <si>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</si>
  <si>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</si>
  <si>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</si>
  <si>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</si>
  <si>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</si>
  <si>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</si>
  <si>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</si>
  <si>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</si>
  <si>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</si>
  <si>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</si>
  <si>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</si>
  <si>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</si>
  <si>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</si>
  <si>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</si>
  <si>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</si>
  <si>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</si>
  <si>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</si>
  <si>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</si>
  <si>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</si>
  <si>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</si>
  <si>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</si>
  <si>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</si>
  <si>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</si>
  <si>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</si>
  <si>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</si>
  <si>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</si>
  <si>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</si>
  <si>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</si>
  <si>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</si>
  <si>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</si>
  <si>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</si>
  <si>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</si>
  <si>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</si>
  <si>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</si>
  <si>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</si>
  <si>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</si>
  <si>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</si>
  <si>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</si>
  <si>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</si>
  <si>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</si>
  <si>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</si>
  <si>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</si>
  <si>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</si>
  <si>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</si>
  <si>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</si>
  <si>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</si>
  <si>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</si>
  <si>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</si>
  <si>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</si>
  <si>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</si>
  <si>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</si>
  <si>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</si>
  <si>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</si>
  <si>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</si>
  <si>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</si>
  <si>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</si>
  <si>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</si>
  <si>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</si>
  <si>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</si>
  <si>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</si>
  <si>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</si>
  <si>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</si>
  <si>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</si>
  <si>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</si>
  <si>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</si>
  <si>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</si>
  <si>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</si>
  <si>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</si>
  <si>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</si>
  <si>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</si>
  <si>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</si>
  <si>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</si>
  <si>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</si>
  <si>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</si>
  <si>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</si>
  <si>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</si>
  <si>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</si>
  <si>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</si>
  <si>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</si>
  <si>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</si>
  <si>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</si>
  <si>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</si>
  <si>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</si>
  <si>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</si>
  <si>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</si>
  <si>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</si>
  <si>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</si>
  <si>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</si>
  <si>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</si>
  <si>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</si>
  <si>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</si>
  <si>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</si>
  <si>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</si>
  <si>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</si>
  <si>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</si>
  <si>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</si>
  <si>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</si>
  <si>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</si>
  <si>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</si>
  <si>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</si>
  <si>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</si>
  <si>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</si>
  <si>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</si>
  <si>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</si>
  <si>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</si>
  <si>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</si>
  <si>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</si>
  <si>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</si>
  <si>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</si>
  <si>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</si>
  <si>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</si>
  <si>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</si>
  <si>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</si>
  <si>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</si>
  <si>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</si>
  <si>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</si>
  <si>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</si>
  <si>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</si>
  <si>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</si>
  <si>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</si>
  <si>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</si>
  <si>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</si>
  <si>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</si>
  <si>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</si>
  <si>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</si>
  <si>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</si>
  <si>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</si>
  <si>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</si>
  <si>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</si>
  <si>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</si>
  <si>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</si>
  <si>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</si>
  <si>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</si>
  <si>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</si>
  <si>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</si>
  <si>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</si>
  <si>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</si>
  <si>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</si>
  <si>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</si>
  <si>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</si>
  <si>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</si>
  <si>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</si>
  <si>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</si>
  <si>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</si>
  <si>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</si>
  <si>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</si>
  <si>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</si>
  <si>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</si>
  <si>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</si>
  <si>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</si>
  <si>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</si>
  <si>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</si>
  <si>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</si>
  <si>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</si>
  <si>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</si>
  <si>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</si>
  <si>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</si>
  <si>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</si>
  <si>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</si>
  <si>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</si>
  <si>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</si>
  <si>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</si>
  <si>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</si>
  <si>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</si>
  <si>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</si>
  <si>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</si>
  <si>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</si>
  <si>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</si>
  <si>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</si>
  <si>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</si>
  <si>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</si>
  <si>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</si>
  <si>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</si>
  <si>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</si>
  <si>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</si>
  <si>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</si>
  <si>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</si>
  <si>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</si>
  <si>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</si>
  <si>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</si>
  <si>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</si>
  <si>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</si>
  <si>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</si>
  <si>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</si>
  <si>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</si>
  <si>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</si>
  <si>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</si>
  <si>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</si>
  <si>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</si>
  <si>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</si>
  <si>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</si>
  <si>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</si>
  <si>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</si>
  <si>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</si>
  <si>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</si>
  <si>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</si>
  <si>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</si>
  <si>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</si>
  <si>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</si>
  <si>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</si>
  <si>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</si>
  <si>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</si>
  <si>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</si>
  <si>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</si>
  <si>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</si>
  <si>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</si>
  <si>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</si>
  <si>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</si>
  <si>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</si>
  <si>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</si>
  <si>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</si>
  <si>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</si>
  <si>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</si>
  <si>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</si>
  <si>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</si>
  <si>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</si>
  <si>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</si>
  <si>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</si>
  <si>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</si>
  <si>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</si>
  <si>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</si>
  <si>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</si>
  <si>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</si>
  <si>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</si>
  <si>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</si>
  <si>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</si>
  <si>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</si>
  <si>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</si>
  <si>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</si>
  <si>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</si>
  <si>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</si>
  <si>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</si>
  <si>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</si>
  <si>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</si>
  <si>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</si>
  <si>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</si>
  <si>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</si>
  <si>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</si>
  <si>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</si>
  <si>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</si>
  <si>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</si>
  <si>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</si>
  <si>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</si>
  <si>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</si>
  <si>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</si>
  <si>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</si>
  <si>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</si>
  <si>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</si>
  <si>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</si>
  <si>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</si>
  <si>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</si>
  <si>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</si>
  <si>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</si>
  <si>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</si>
  <si>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</si>
  <si>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</si>
  <si>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</si>
  <si>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</si>
  <si>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</si>
  <si>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</si>
  <si>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</si>
  <si>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</si>
  <si>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</si>
  <si>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</si>
  <si>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</si>
  <si>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</si>
  <si>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</si>
  <si>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</si>
  <si>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</si>
  <si>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</si>
  <si>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</si>
  <si>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</si>
  <si>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</si>
  <si>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</si>
  <si>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</si>
  <si>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</si>
  <si>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</si>
  <si>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</si>
  <si>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</si>
  <si>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</si>
  <si>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</si>
  <si>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</si>
  <si>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</si>
  <si>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</si>
  <si>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</si>
  <si>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</si>
  <si>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</si>
  <si>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</si>
  <si>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</si>
  <si>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</si>
  <si>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</si>
  <si>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</si>
  <si>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</si>
  <si>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</si>
  <si>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</si>
  <si>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</si>
  <si>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</si>
  <si>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</si>
  <si>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</si>
  <si>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</si>
  <si>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</si>
  <si>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</si>
  <si>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</si>
  <si>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</si>
  <si>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</si>
  <si>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</si>
  <si>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</si>
  <si>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</si>
  <si>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</si>
  <si>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</si>
  <si>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</si>
  <si>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</si>
  <si>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</si>
  <si>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</si>
  <si>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</si>
  <si>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</si>
  <si>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</si>
  <si>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</si>
  <si>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</si>
  <si>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</si>
  <si>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</si>
  <si>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</si>
  <si>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</si>
  <si>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</si>
  <si>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</si>
  <si>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</si>
  <si>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</si>
  <si>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</si>
  <si>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</si>
  <si>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</si>
  <si>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</si>
  <si>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</si>
  <si>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</si>
  <si>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</si>
  <si>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</si>
  <si>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</si>
  <si>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</si>
  <si>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</si>
  <si>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</si>
  <si>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</si>
  <si>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</si>
  <si>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</si>
  <si>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</si>
  <si>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</si>
  <si>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</si>
  <si>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</si>
  <si>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</si>
  <si>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</si>
  <si>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</si>
  <si>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</si>
  <si>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</si>
  <si>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</si>
  <si>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</si>
  <si>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</si>
  <si>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</si>
  <si>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</si>
  <si>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</si>
  <si>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</si>
  <si>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</si>
  <si>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</si>
  <si>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</si>
  <si>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</si>
  <si>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</si>
  <si>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</si>
  <si>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</si>
  <si>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</si>
  <si>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</si>
  <si>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</si>
  <si>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</si>
  <si>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</si>
  <si>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</si>
  <si>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</si>
  <si>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</si>
  <si>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</si>
  <si>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</si>
  <si>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</si>
  <si>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</si>
  <si>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</si>
  <si>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</si>
  <si>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</si>
  <si>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</si>
  <si>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</si>
  <si>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</si>
  <si>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</si>
  <si>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</si>
  <si>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</si>
  <si>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</si>
  <si>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</si>
  <si>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</si>
  <si>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</si>
  <si>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</si>
  <si>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</si>
  <si>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</si>
  <si>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</si>
  <si>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</si>
  <si>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</si>
  <si>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</si>
  <si>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</si>
  <si>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</si>
  <si>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</si>
  <si>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</si>
  <si>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</si>
  <si>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</si>
  <si>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</si>
  <si>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</si>
  <si>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</si>
  <si>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</si>
  <si>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</si>
  <si>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</si>
  <si>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</si>
  <si>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</si>
  <si>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</si>
  <si>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</si>
  <si>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</si>
  <si>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</si>
  <si>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</si>
  <si>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</si>
  <si>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</si>
  <si>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</si>
  <si>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</si>
  <si>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</si>
  <si>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</si>
  <si>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</si>
  <si>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</si>
  <si>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</si>
  <si>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</si>
  <si>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</si>
  <si>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</si>
  <si>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</si>
  <si>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</si>
  <si>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</si>
  <si>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</si>
  <si>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</si>
  <si>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</si>
  <si>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</si>
  <si>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</si>
  <si>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</si>
  <si>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</si>
  <si>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</si>
  <si>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</si>
  <si>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</si>
  <si>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</si>
  <si>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</si>
  <si>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</si>
  <si>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</si>
  <si>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</si>
  <si>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</si>
  <si>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</si>
  <si>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</si>
  <si>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</si>
  <si>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</si>
  <si>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</si>
  <si>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</si>
  <si>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</si>
  <si>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</si>
  <si>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</si>
  <si>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</si>
  <si>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</si>
  <si>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</si>
  <si>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</si>
  <si>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</si>
  <si>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</si>
  <si>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</si>
  <si>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</si>
  <si>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</si>
  <si>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</si>
  <si>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</si>
  <si>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</si>
  <si>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</si>
  <si>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</si>
  <si>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</si>
  <si>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</si>
  <si>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</si>
  <si>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</si>
  <si>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</si>
  <si>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</si>
  <si>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</si>
  <si>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</si>
  <si>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</si>
  <si>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</si>
  <si>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</si>
  <si>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</si>
  <si>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</si>
  <si>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</si>
  <si>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</si>
  <si>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</si>
  <si>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</si>
  <si>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</si>
  <si>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</si>
  <si>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</si>
  <si>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</si>
  <si>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</si>
  <si>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</si>
  <si>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</si>
  <si>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</si>
  <si>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</si>
  <si>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</si>
  <si>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</si>
  <si>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</si>
  <si>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</si>
  <si>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</si>
  <si>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</si>
  <si>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</si>
  <si>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</si>
  <si>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</si>
  <si>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</si>
  <si>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</si>
  <si>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</si>
  <si>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</si>
  <si>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</si>
  <si>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</si>
  <si>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</si>
  <si>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</si>
  <si>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</si>
  <si>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</si>
  <si>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</si>
  <si>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</si>
  <si>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</si>
  <si>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</si>
  <si>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</si>
  <si>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</si>
  <si>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</si>
  <si>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</si>
  <si>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</si>
  <si>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</si>
  <si>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</si>
  <si>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</si>
  <si>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</si>
  <si>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</si>
  <si>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</si>
  <si>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</si>
  <si>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</si>
  <si>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</si>
  <si>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</si>
  <si>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</si>
  <si>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</si>
  <si>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</si>
  <si>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</si>
  <si>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</si>
  <si>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</si>
  <si>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</si>
  <si>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</si>
  <si>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</si>
  <si>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</si>
  <si>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</si>
  <si>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</si>
  <si>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</si>
  <si>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</si>
  <si>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</si>
  <si>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</si>
  <si>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</si>
  <si>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</si>
  <si>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</si>
  <si>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</si>
  <si>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</si>
  <si>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</si>
  <si>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</si>
  <si>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</si>
  <si>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</si>
  <si>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</si>
  <si>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</si>
  <si>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</si>
  <si>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</si>
  <si>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</si>
  <si>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</si>
  <si>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</si>
  <si>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</si>
  <si>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</si>
  <si>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</si>
  <si>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</si>
  <si>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</si>
  <si>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</si>
  <si>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</si>
  <si>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</si>
  <si>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</si>
  <si>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</si>
  <si>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</si>
  <si>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</si>
  <si>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</si>
  <si>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</si>
  <si>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</si>
  <si>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</si>
  <si>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</si>
  <si>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</si>
  <si>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</si>
  <si>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</si>
  <si>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</si>
  <si>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</si>
  <si>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</si>
  <si>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</si>
  <si>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</si>
  <si>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</si>
  <si>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</si>
  <si>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</si>
  <si>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</si>
  <si>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</si>
  <si>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</si>
  <si>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</si>
  <si>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</si>
  <si>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</si>
  <si>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</si>
  <si>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</si>
  <si>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</si>
  <si>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</si>
  <si>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</si>
  <si>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</si>
  <si>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</si>
  <si>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</si>
  <si>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</si>
  <si>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</si>
  <si>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</si>
  <si>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</si>
  <si>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</si>
  <si>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</si>
  <si>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</si>
  <si>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</si>
  <si>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</si>
  <si>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</si>
  <si>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</si>
  <si>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</si>
  <si>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</si>
  <si>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</si>
  <si>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</si>
  <si>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</si>
  <si>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</si>
  <si>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</si>
  <si>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</si>
  <si>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</si>
  <si>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</si>
  <si>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</si>
  <si>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</si>
  <si>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</si>
  <si>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</si>
  <si>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</si>
  <si>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</si>
  <si>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</si>
  <si>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</si>
  <si>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</si>
  <si>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</si>
  <si>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</si>
  <si>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</si>
  <si>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</si>
  <si>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</si>
  <si>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</si>
  <si>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</si>
  <si>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</si>
  <si>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</si>
  <si>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</si>
  <si>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</si>
  <si>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</si>
  <si>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</si>
  <si>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</si>
  <si>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</si>
  <si>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</si>
  <si>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</si>
  <si>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</si>
  <si>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</si>
  <si>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</si>
  <si>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</si>
  <si>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</si>
  <si>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</si>
  <si>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</si>
  <si>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</si>
  <si>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</si>
  <si>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</si>
  <si>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</si>
  <si>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</si>
  <si>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</si>
  <si>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</si>
  <si>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</si>
  <si>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</si>
  <si>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</si>
  <si>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</si>
  <si>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</si>
  <si>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</si>
  <si>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</si>
  <si>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</si>
  <si>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</si>
  <si>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</si>
  <si>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</si>
  <si>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</si>
  <si>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</si>
  <si>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</si>
  <si>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</si>
  <si>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</si>
  <si>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</si>
  <si>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</si>
  <si>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</si>
  <si>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</si>
  <si>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</si>
  <si>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</si>
  <si>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</si>
  <si>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</si>
  <si>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</si>
  <si>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</si>
  <si>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</si>
  <si>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</si>
  <si>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</si>
  <si>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</si>
  <si>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</si>
  <si>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</si>
  <si>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</si>
  <si>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</si>
  <si>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</si>
  <si>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</si>
  <si>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</si>
  <si>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</si>
  <si>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</si>
  <si>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</si>
  <si>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</si>
  <si>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</si>
  <si>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</si>
  <si>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</si>
  <si>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</si>
  <si>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</si>
  <si>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</si>
  <si>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</si>
  <si>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</si>
  <si>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</si>
  <si>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</si>
  <si>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</si>
  <si>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</si>
  <si>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</si>
  <si>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</si>
  <si>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</si>
  <si>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</si>
  <si>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</si>
  <si>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</si>
  <si>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</si>
  <si>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</si>
  <si>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</si>
  <si>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</si>
  <si>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</si>
  <si>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</si>
  <si>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</si>
  <si>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</si>
  <si>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</si>
  <si>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</si>
  <si>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</si>
  <si>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</si>
  <si>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</si>
  <si>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</si>
  <si>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</si>
  <si>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</si>
  <si>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</si>
  <si>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</si>
  <si>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</si>
  <si>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</si>
  <si>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</si>
  <si>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</si>
  <si>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</si>
  <si>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</si>
  <si>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</si>
  <si>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</si>
  <si>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</si>
  <si>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</si>
  <si>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</si>
  <si>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</si>
  <si>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</si>
  <si>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</si>
  <si>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</si>
  <si>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</si>
  <si>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</si>
  <si>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</si>
  <si>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</si>
  <si>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</si>
  <si>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</si>
  <si>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</si>
  <si>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</si>
  <si>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</si>
  <si>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</si>
  <si>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</si>
  <si>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</si>
  <si>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</si>
  <si>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</si>
  <si>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</si>
  <si>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</si>
  <si>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</si>
  <si>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</si>
  <si>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</si>
  <si>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</si>
  <si>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</si>
  <si>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</si>
  <si>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</si>
  <si>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</si>
  <si>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</si>
  <si>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</si>
  <si>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</si>
  <si>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</si>
  <si>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</si>
  <si>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</si>
  <si>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</si>
  <si>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</si>
  <si>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</si>
  <si>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</si>
  <si>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</si>
  <si>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</si>
  <si>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</si>
  <si>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</si>
  <si>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</si>
  <si>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</si>
  <si>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</si>
  <si>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</si>
  <si>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</si>
  <si>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</si>
  <si>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</si>
  <si>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</si>
  <si>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</si>
  <si>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</si>
  <si>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</si>
  <si>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</si>
  <si>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</si>
  <si>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</si>
  <si>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</si>
  <si>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</si>
  <si>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</si>
  <si>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</si>
  <si>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</si>
  <si>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</si>
  <si>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</si>
  <si>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</si>
  <si>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</si>
  <si>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</si>
  <si>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</si>
  <si>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</si>
  <si>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</si>
  <si>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</si>
  <si>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</si>
  <si>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</si>
  <si>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</si>
  <si>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</si>
  <si>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</si>
  <si>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</si>
  <si>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</si>
  <si>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</si>
  <si>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</si>
  <si>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</si>
  <si>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</si>
  <si>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</si>
  <si>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</si>
  <si>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</si>
  <si>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</si>
  <si>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</si>
  <si>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</si>
  <si>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</si>
  <si>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</si>
  <si>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</si>
  <si>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</si>
  <si>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</si>
  <si>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</si>
  <si>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</si>
  <si>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</si>
  <si>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</si>
  <si>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</si>
  <si>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</si>
  <si>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</si>
  <si>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</si>
  <si>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</si>
  <si>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</si>
  <si>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</si>
  <si>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</si>
  <si>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</si>
  <si>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</si>
  <si>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</si>
  <si>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</si>
  <si>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</si>
  <si>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</si>
  <si>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</si>
  <si>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</si>
  <si>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</si>
  <si>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</si>
  <si>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</si>
  <si>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</si>
  <si>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</si>
  <si>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</si>
  <si>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</si>
  <si>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</si>
  <si>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</si>
  <si>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</si>
  <si>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</si>
  <si>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</si>
  <si>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</si>
  <si>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</si>
  <si>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</si>
  <si>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</si>
  <si>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</si>
  <si>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</si>
  <si>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</si>
  <si>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</si>
  <si>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</si>
  <si>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</si>
  <si>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</si>
  <si>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</si>
  <si>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</si>
  <si>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</si>
  <si>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</si>
  <si>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</si>
  <si>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</si>
  <si>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</si>
  <si>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</si>
  <si>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</si>
  <si>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</si>
  <si>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</si>
  <si>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</si>
  <si>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</si>
  <si>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</si>
  <si>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</si>
  <si>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</si>
  <si>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</si>
  <si>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</si>
  <si>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</si>
  <si>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</si>
  <si>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</si>
  <si>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</si>
  <si>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</si>
  <si>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</si>
  <si>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</si>
  <si>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</si>
  <si>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</si>
  <si>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</si>
  <si>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</si>
  <si>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</si>
  <si>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</si>
  <si>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</si>
  <si>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</si>
  <si>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</si>
  <si>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</si>
  <si>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</si>
  <si>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</si>
  <si>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</si>
  <si>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</si>
  <si>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</si>
  <si>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</si>
  <si>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</si>
  <si>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</si>
  <si>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County</t>
  </si>
  <si>
    <t>% Change</t>
  </si>
  <si>
    <t>Metro Area</t>
  </si>
  <si>
    <t>SE WI Area</t>
  </si>
  <si>
    <t>February Sales</t>
  </si>
  <si>
    <t>February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</si>
</sst>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2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3" zoomScale="92" zoomScaleNormal="92" workbookViewId="0">
      <selection activeCell="AC63" sqref="AC63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44996</v>
      </c>
      <c r="G1" s="397" t="s">
        <v>97</v>
      </c>
      <c r="H1" s="398"/>
      <c r="I1" s="398"/>
      <c r="J1" s="398"/>
      <c r="N1" s="395">
        <f ca="1">TODAY()</f>
        <v>44996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B6" s="396">
        <v>1566</v>
      </c>
      <c r="C6" s="396">
        <v>1695</v>
      </c>
      <c r="D6" s="396">
        <v>1332</v>
      </c>
      <c r="E6" s="401">
        <f t="shared" ref="E6" si="4">(+D6-B6)/B6</f>
        <v>-0.14942528735632185</v>
      </c>
      <c r="F6" s="401">
        <f t="shared" ref="F6" si="5">(+D6-C6)/C6</f>
        <v>-0.21415929203539824</v>
      </c>
      <c r="H6" s="396">
        <v>1194</v>
      </c>
      <c r="I6" s="396">
        <v>1209</v>
      </c>
      <c r="J6" s="396">
        <v>942</v>
      </c>
      <c r="K6" s="401">
        <f t="shared" ref="K6" si="6">(+J6-H6)/H6</f>
        <v>-0.21105527638190955</v>
      </c>
      <c r="L6" s="401">
        <f t="shared" ref="L6" si="7">(+J6-I6)/I6</f>
        <v>-0.22084367245657568</v>
      </c>
      <c r="N6" s="396" t="s">
        <v>99</v>
      </c>
      <c r="O6" s="396">
        <v>1566</v>
      </c>
      <c r="P6" s="396">
        <v>1695</v>
      </c>
      <c r="Q6" s="396">
        <v>1332</v>
      </c>
      <c r="R6" s="401">
        <f t="shared" si="0"/>
        <v>-0.14942528735632185</v>
      </c>
      <c r="S6" s="401">
        <f t="shared" si="1"/>
        <v>-0.21415929203539824</v>
      </c>
      <c r="U6" s="396">
        <v>1194</v>
      </c>
      <c r="V6" s="396">
        <v>1209</v>
      </c>
      <c r="W6" s="396">
        <v>942</v>
      </c>
      <c r="X6" s="401">
        <f t="shared" si="2"/>
        <v>-0.21105527638190955</v>
      </c>
      <c r="Y6" s="401">
        <f t="shared" si="3"/>
        <v>-0.22084367245657568</v>
      </c>
    </row>
    <row r="7" spans="1:25" ht="12.75" customHeight="1" x14ac:dyDescent="0.2">
      <c r="A7" s="396" t="s">
        <v>100</v>
      </c>
      <c r="E7" s="401"/>
      <c r="F7" s="401"/>
      <c r="K7" s="401"/>
      <c r="L7" s="401"/>
      <c r="N7" s="396" t="s">
        <v>100</v>
      </c>
      <c r="O7" s="396">
        <v>2421</v>
      </c>
      <c r="P7" s="396">
        <v>2104</v>
      </c>
      <c r="R7" s="401">
        <f t="shared" si="0"/>
        <v>-1</v>
      </c>
      <c r="S7" s="401">
        <f t="shared" si="1"/>
        <v>-1</v>
      </c>
      <c r="U7" s="396">
        <v>1712</v>
      </c>
      <c r="V7" s="396">
        <v>1766</v>
      </c>
      <c r="X7" s="401">
        <f t="shared" si="2"/>
        <v>-1</v>
      </c>
      <c r="Y7" s="401">
        <f t="shared" si="3"/>
        <v>-1</v>
      </c>
    </row>
    <row r="8" spans="1:25" ht="12.75" customHeight="1" x14ac:dyDescent="0.2">
      <c r="A8" s="11" t="s">
        <v>101</v>
      </c>
      <c r="B8" s="11"/>
      <c r="C8" s="11"/>
      <c r="D8" s="11"/>
      <c r="E8" s="481"/>
      <c r="F8" s="481"/>
      <c r="G8" s="11"/>
      <c r="H8" s="11"/>
      <c r="I8" s="11"/>
      <c r="J8" s="11"/>
      <c r="K8" s="481"/>
      <c r="L8" s="481"/>
      <c r="N8" s="11" t="s">
        <v>101</v>
      </c>
      <c r="O8" s="11">
        <v>2707</v>
      </c>
      <c r="P8" s="11">
        <v>2457</v>
      </c>
      <c r="Q8" s="11"/>
      <c r="R8" s="481">
        <f t="shared" si="0"/>
        <v>-1</v>
      </c>
      <c r="S8" s="481">
        <f t="shared" si="1"/>
        <v>-1</v>
      </c>
      <c r="T8" s="11"/>
      <c r="U8" s="11">
        <v>2009</v>
      </c>
      <c r="V8" s="11">
        <v>1817</v>
      </c>
      <c r="W8" s="11"/>
      <c r="X8" s="481">
        <f t="shared" si="2"/>
        <v>-1</v>
      </c>
      <c r="Y8" s="481">
        <f t="shared" si="3"/>
        <v>-1</v>
      </c>
    </row>
    <row r="9" spans="1:25" ht="12.75" customHeight="1" x14ac:dyDescent="0.2">
      <c r="A9" s="396" t="s">
        <v>102</v>
      </c>
      <c r="B9" s="11"/>
      <c r="C9" s="11"/>
      <c r="D9" s="11"/>
      <c r="E9" s="401"/>
      <c r="F9" s="401"/>
      <c r="H9" s="11"/>
      <c r="I9" s="11"/>
      <c r="J9" s="11"/>
      <c r="K9" s="401"/>
      <c r="L9" s="401"/>
      <c r="N9" s="396" t="s">
        <v>102</v>
      </c>
      <c r="O9" s="11">
        <v>2852</v>
      </c>
      <c r="P9" s="11">
        <v>2706</v>
      </c>
      <c r="Q9" s="11"/>
      <c r="R9" s="401">
        <f t="shared" si="0"/>
        <v>-1</v>
      </c>
      <c r="S9" s="401">
        <f t="shared" si="1"/>
        <v>-1</v>
      </c>
      <c r="U9" s="11">
        <v>2171</v>
      </c>
      <c r="V9" s="11">
        <v>2127</v>
      </c>
      <c r="W9" s="11"/>
      <c r="X9" s="401">
        <f t="shared" si="2"/>
        <v>-1</v>
      </c>
      <c r="Y9" s="401">
        <f t="shared" si="3"/>
        <v>-1</v>
      </c>
    </row>
    <row r="10" spans="1:25" ht="12.75" customHeight="1" x14ac:dyDescent="0.2">
      <c r="A10" s="396" t="s">
        <v>103</v>
      </c>
      <c r="B10" s="11"/>
      <c r="C10" s="11"/>
      <c r="D10" s="11"/>
      <c r="E10" s="401"/>
      <c r="F10" s="401"/>
      <c r="H10" s="11"/>
      <c r="I10" s="11"/>
      <c r="J10" s="11"/>
      <c r="K10" s="401"/>
      <c r="L10" s="401"/>
      <c r="N10" s="396" t="s">
        <v>103</v>
      </c>
      <c r="O10" s="11">
        <v>3701</v>
      </c>
      <c r="P10" s="11">
        <v>2889</v>
      </c>
      <c r="Q10" s="11"/>
      <c r="R10" s="401">
        <f t="shared" si="0"/>
        <v>-1</v>
      </c>
      <c r="S10" s="401">
        <f t="shared" si="1"/>
        <v>-1</v>
      </c>
      <c r="U10" s="11">
        <v>2639</v>
      </c>
      <c r="V10" s="11">
        <v>2363</v>
      </c>
      <c r="W10" s="11"/>
      <c r="X10" s="401">
        <f t="shared" si="2"/>
        <v>-1</v>
      </c>
      <c r="Y10" s="401">
        <f t="shared" si="3"/>
        <v>-1</v>
      </c>
    </row>
    <row r="11" spans="1:25" ht="12.75" customHeight="1" x14ac:dyDescent="0.2">
      <c r="A11" s="396" t="s">
        <v>104</v>
      </c>
      <c r="B11" s="11"/>
      <c r="C11" s="11"/>
      <c r="D11" s="11"/>
      <c r="E11" s="401"/>
      <c r="F11" s="401"/>
      <c r="H11" s="11"/>
      <c r="I11" s="11"/>
      <c r="J11" s="11"/>
      <c r="K11" s="401"/>
      <c r="L11" s="401"/>
      <c r="N11" s="396" t="s">
        <v>104</v>
      </c>
      <c r="O11" s="11">
        <v>3144</v>
      </c>
      <c r="P11" s="11">
        <v>2553</v>
      </c>
      <c r="Q11" s="11"/>
      <c r="R11" s="401">
        <f t="shared" si="0"/>
        <v>-1</v>
      </c>
      <c r="S11" s="401">
        <f t="shared" si="1"/>
        <v>-1</v>
      </c>
      <c r="U11" s="11">
        <v>2574</v>
      </c>
      <c r="V11" s="11">
        <v>2124</v>
      </c>
      <c r="W11" s="11"/>
      <c r="X11" s="401">
        <f t="shared" si="2"/>
        <v>-1</v>
      </c>
      <c r="Y11" s="401">
        <f t="shared" si="3"/>
        <v>-1</v>
      </c>
    </row>
    <row r="12" spans="1:25" ht="13.9" customHeight="1" x14ac:dyDescent="0.2">
      <c r="A12" s="396" t="s">
        <v>105</v>
      </c>
      <c r="B12" s="11"/>
      <c r="C12" s="11"/>
      <c r="D12" s="11"/>
      <c r="E12" s="401"/>
      <c r="F12" s="401"/>
      <c r="H12" s="11"/>
      <c r="I12" s="11"/>
      <c r="J12" s="11"/>
      <c r="K12" s="401"/>
      <c r="L12" s="401"/>
      <c r="N12" s="396" t="s">
        <v>105</v>
      </c>
      <c r="O12" s="11">
        <v>2931</v>
      </c>
      <c r="P12" s="11">
        <v>2208</v>
      </c>
      <c r="Q12" s="11"/>
      <c r="R12" s="401">
        <f t="shared" si="0"/>
        <v>-1</v>
      </c>
      <c r="S12" s="401">
        <f t="shared" si="1"/>
        <v>-1</v>
      </c>
      <c r="U12" s="11">
        <v>2499</v>
      </c>
      <c r="V12" s="11">
        <v>2179</v>
      </c>
      <c r="W12" s="11"/>
      <c r="X12" s="401">
        <f t="shared" si="2"/>
        <v>-1</v>
      </c>
      <c r="Y12" s="401">
        <f t="shared" si="3"/>
        <v>-1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3277</v>
      </c>
      <c r="C18" s="396">
        <f>SUM(C5:C16)</f>
        <v>3514</v>
      </c>
      <c r="D18" s="396">
        <f>SUM(D5:D16)</f>
        <v>2591</v>
      </c>
      <c r="E18" s="401">
        <f>(+D18-B18)/B18</f>
        <v>-0.20933780897162038</v>
      </c>
      <c r="F18" s="401">
        <f>(+D18-C18)/C18</f>
        <v>-0.26266363118952762</v>
      </c>
      <c r="H18" s="396">
        <f>SUM(H5:H16)</f>
        <v>2505</v>
      </c>
      <c r="I18" s="396">
        <f>SUM(I5:I16)</f>
        <v>2498</v>
      </c>
      <c r="J18" s="396">
        <f>SUM(J5:J16)</f>
        <v>1818</v>
      </c>
      <c r="K18" s="401">
        <f>(+J18-H18)/H18</f>
        <v>-0.274251497005988</v>
      </c>
      <c r="L18" s="401">
        <f>(+J18-I18)/I18</f>
        <v>-0.27221777421937549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2591</v>
      </c>
      <c r="R18" s="401">
        <f>(+Q18-O18)/O18</f>
        <v>-0.91015015431563617</v>
      </c>
      <c r="S18" s="401">
        <f>(+Q18-P18)/P18</f>
        <v>-0.89575957515288063</v>
      </c>
      <c r="U18" s="396">
        <f>SUM(U5:U16)</f>
        <v>24748</v>
      </c>
      <c r="V18" s="396">
        <f>SUM(V5:V16)</f>
        <v>21137</v>
      </c>
      <c r="W18" s="396">
        <f>SUM(W5:W16)</f>
        <v>1818</v>
      </c>
      <c r="X18" s="401">
        <f>(+W18-U18)/U18</f>
        <v>-0.92653951834491677</v>
      </c>
      <c r="Y18" s="401">
        <f>(+W18-V18)/V18</f>
        <v>-0.91398968633202438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:E24" si="8">(+D23-B23)/B23</f>
        <v>-0.2611036339165545</v>
      </c>
      <c r="F23" s="401">
        <f t="shared" ref="F23:F24" si="9">(+D23-C23)/C23</f>
        <v>-0.30197075651621108</v>
      </c>
      <c r="H23" s="396">
        <v>1189</v>
      </c>
      <c r="I23" s="396">
        <v>1188</v>
      </c>
      <c r="J23" s="396">
        <v>813</v>
      </c>
      <c r="K23" s="401">
        <f t="shared" ref="K23:K24" si="10">(+J23-H23)/H23</f>
        <v>-0.31623212783851978</v>
      </c>
      <c r="L23" s="401">
        <f t="shared" ref="L23:L24" si="11">(+J23-I23)/I23</f>
        <v>-0.31565656565656564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12">(+Q23-O23)/O23</f>
        <v>-0.2611036339165545</v>
      </c>
      <c r="S23" s="401">
        <f t="shared" ref="S23:S34" si="13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14">(+W23-U23)/U23</f>
        <v>-0.31623212783851978</v>
      </c>
      <c r="Y23" s="401">
        <f t="shared" ref="Y23:Y34" si="15">(+W23-V23)/V23</f>
        <v>-0.31565656565656564</v>
      </c>
    </row>
    <row r="24" spans="1:25" ht="12.75" customHeight="1" x14ac:dyDescent="0.2">
      <c r="A24" s="400" t="s">
        <v>99</v>
      </c>
      <c r="B24" s="396">
        <v>1369</v>
      </c>
      <c r="C24" s="396">
        <v>1531</v>
      </c>
      <c r="D24" s="396">
        <v>1177</v>
      </c>
      <c r="E24" s="401">
        <f t="shared" si="8"/>
        <v>-0.14024835646457268</v>
      </c>
      <c r="F24" s="401">
        <f t="shared" si="9"/>
        <v>-0.23122142390594383</v>
      </c>
      <c r="H24" s="396">
        <v>1108</v>
      </c>
      <c r="I24" s="396">
        <v>1133</v>
      </c>
      <c r="J24" s="396">
        <v>877</v>
      </c>
      <c r="K24" s="401">
        <f t="shared" si="10"/>
        <v>-0.20848375451263537</v>
      </c>
      <c r="L24" s="401">
        <f t="shared" si="11"/>
        <v>-0.22594880847308033</v>
      </c>
      <c r="N24" s="400" t="s">
        <v>99</v>
      </c>
      <c r="O24" s="396">
        <v>1369</v>
      </c>
      <c r="P24" s="396">
        <v>1531</v>
      </c>
      <c r="Q24" s="396">
        <v>1177</v>
      </c>
      <c r="R24" s="401">
        <f t="shared" si="12"/>
        <v>-0.14024835646457268</v>
      </c>
      <c r="S24" s="401">
        <f t="shared" si="13"/>
        <v>-0.23122142390594383</v>
      </c>
      <c r="U24" s="396">
        <v>1108</v>
      </c>
      <c r="V24" s="396">
        <v>1133</v>
      </c>
      <c r="W24" s="396">
        <v>877</v>
      </c>
      <c r="X24" s="401">
        <f t="shared" si="14"/>
        <v>-0.20848375451263537</v>
      </c>
      <c r="Y24" s="401">
        <f t="shared" si="15"/>
        <v>-0.22594880847308033</v>
      </c>
    </row>
    <row r="25" spans="1:25" ht="12.75" customHeight="1" x14ac:dyDescent="0.2">
      <c r="A25" s="400" t="s">
        <v>100</v>
      </c>
      <c r="E25" s="401"/>
      <c r="F25" s="401"/>
      <c r="K25" s="401"/>
      <c r="L25" s="401"/>
      <c r="N25" s="400" t="s">
        <v>100</v>
      </c>
      <c r="O25" s="396">
        <v>2210</v>
      </c>
      <c r="P25" s="396">
        <v>1943</v>
      </c>
      <c r="R25" s="401">
        <f t="shared" si="12"/>
        <v>-1</v>
      </c>
      <c r="S25" s="401">
        <f t="shared" si="13"/>
        <v>-1</v>
      </c>
      <c r="U25" s="396">
        <v>1593</v>
      </c>
      <c r="V25" s="396">
        <v>1647</v>
      </c>
      <c r="X25" s="401">
        <f t="shared" si="14"/>
        <v>-1</v>
      </c>
      <c r="Y25" s="401">
        <f t="shared" si="15"/>
        <v>-1</v>
      </c>
    </row>
    <row r="26" spans="1:25" ht="12.75" customHeight="1" x14ac:dyDescent="0.2">
      <c r="A26" s="396" t="s">
        <v>101</v>
      </c>
      <c r="B26" s="11"/>
      <c r="C26" s="11"/>
      <c r="D26" s="11"/>
      <c r="E26" s="401"/>
      <c r="F26" s="401"/>
      <c r="H26" s="11"/>
      <c r="I26" s="11"/>
      <c r="J26" s="11"/>
      <c r="K26" s="401"/>
      <c r="L26" s="401"/>
      <c r="N26" s="396" t="s">
        <v>101</v>
      </c>
      <c r="O26" s="11">
        <v>2539</v>
      </c>
      <c r="P26" s="11">
        <v>2295</v>
      </c>
      <c r="Q26" s="11"/>
      <c r="R26" s="401">
        <f t="shared" si="12"/>
        <v>-1</v>
      </c>
      <c r="S26" s="401">
        <f t="shared" si="13"/>
        <v>-1</v>
      </c>
      <c r="U26" s="11">
        <v>1840</v>
      </c>
      <c r="V26" s="11">
        <v>1690</v>
      </c>
      <c r="W26" s="11"/>
      <c r="X26" s="401">
        <f t="shared" si="14"/>
        <v>-1</v>
      </c>
      <c r="Y26" s="401">
        <f t="shared" si="15"/>
        <v>-1</v>
      </c>
    </row>
    <row r="27" spans="1:25" ht="12.75" customHeight="1" x14ac:dyDescent="0.2">
      <c r="A27" s="396" t="s">
        <v>102</v>
      </c>
      <c r="B27" s="11"/>
      <c r="C27" s="11"/>
      <c r="D27" s="11"/>
      <c r="E27" s="401"/>
      <c r="F27" s="401"/>
      <c r="H27" s="11"/>
      <c r="I27" s="11"/>
      <c r="J27" s="11"/>
      <c r="K27" s="401"/>
      <c r="L27" s="401"/>
      <c r="N27" s="396" t="s">
        <v>102</v>
      </c>
      <c r="O27" s="11">
        <v>2646</v>
      </c>
      <c r="P27" s="11">
        <v>2528</v>
      </c>
      <c r="Q27" s="11"/>
      <c r="R27" s="401">
        <f t="shared" si="12"/>
        <v>-1</v>
      </c>
      <c r="S27" s="401">
        <f t="shared" si="13"/>
        <v>-1</v>
      </c>
      <c r="U27" s="11">
        <v>2029</v>
      </c>
      <c r="V27" s="11">
        <v>1995</v>
      </c>
      <c r="W27" s="11"/>
      <c r="X27" s="401">
        <f t="shared" si="14"/>
        <v>-1</v>
      </c>
      <c r="Y27" s="401">
        <f t="shared" si="15"/>
        <v>-1</v>
      </c>
    </row>
    <row r="28" spans="1:25" ht="12.75" customHeight="1" x14ac:dyDescent="0.2">
      <c r="A28" s="396" t="s">
        <v>103</v>
      </c>
      <c r="B28" s="11"/>
      <c r="C28" s="11"/>
      <c r="D28" s="11"/>
      <c r="E28" s="401"/>
      <c r="F28" s="401"/>
      <c r="H28" s="11"/>
      <c r="I28" s="11"/>
      <c r="J28" s="11"/>
      <c r="K28" s="401"/>
      <c r="L28" s="401"/>
      <c r="N28" s="396" t="s">
        <v>103</v>
      </c>
      <c r="O28" s="11">
        <v>3506</v>
      </c>
      <c r="P28" s="11">
        <v>2751</v>
      </c>
      <c r="Q28" s="11"/>
      <c r="R28" s="401">
        <f t="shared" si="12"/>
        <v>-1</v>
      </c>
      <c r="S28" s="401">
        <f t="shared" si="13"/>
        <v>-1</v>
      </c>
      <c r="U28" s="11">
        <v>2494</v>
      </c>
      <c r="V28" s="11">
        <v>2230</v>
      </c>
      <c r="W28" s="11"/>
      <c r="X28" s="401">
        <f t="shared" si="14"/>
        <v>-1</v>
      </c>
      <c r="Y28" s="401">
        <f t="shared" si="15"/>
        <v>-1</v>
      </c>
    </row>
    <row r="29" spans="1:25" ht="12.75" customHeight="1" x14ac:dyDescent="0.2">
      <c r="A29" s="396" t="s">
        <v>104</v>
      </c>
      <c r="B29" s="11"/>
      <c r="C29" s="11"/>
      <c r="D29" s="11"/>
      <c r="E29" s="401"/>
      <c r="F29" s="401"/>
      <c r="H29" s="11"/>
      <c r="I29" s="11"/>
      <c r="J29" s="11"/>
      <c r="K29" s="401"/>
      <c r="L29" s="401"/>
      <c r="N29" s="396" t="s">
        <v>104</v>
      </c>
      <c r="O29" s="11">
        <v>2942</v>
      </c>
      <c r="P29" s="11">
        <v>2366</v>
      </c>
      <c r="Q29" s="11"/>
      <c r="R29" s="401">
        <f t="shared" si="12"/>
        <v>-1</v>
      </c>
      <c r="S29" s="401">
        <f t="shared" si="13"/>
        <v>-1</v>
      </c>
      <c r="U29" s="11">
        <v>2465</v>
      </c>
      <c r="V29" s="11">
        <v>2040</v>
      </c>
      <c r="W29" s="11"/>
      <c r="X29" s="401">
        <f t="shared" si="14"/>
        <v>-1</v>
      </c>
      <c r="Y29" s="401">
        <f t="shared" si="15"/>
        <v>-1</v>
      </c>
    </row>
    <row r="30" spans="1:25" ht="12.75" customHeight="1" x14ac:dyDescent="0.2">
      <c r="A30" s="396" t="s">
        <v>105</v>
      </c>
      <c r="B30" s="11"/>
      <c r="C30" s="11"/>
      <c r="D30" s="11"/>
      <c r="E30" s="401"/>
      <c r="F30" s="401"/>
      <c r="H30" s="11"/>
      <c r="I30" s="11"/>
      <c r="J30" s="11"/>
      <c r="K30" s="401"/>
      <c r="L30" s="401"/>
      <c r="N30" s="396" t="s">
        <v>105</v>
      </c>
      <c r="O30" s="11">
        <v>2676</v>
      </c>
      <c r="P30" s="11">
        <v>2028</v>
      </c>
      <c r="Q30" s="11"/>
      <c r="R30" s="401">
        <f t="shared" si="12"/>
        <v>-1</v>
      </c>
      <c r="S30" s="401">
        <f t="shared" si="13"/>
        <v>-1</v>
      </c>
      <c r="U30" s="11">
        <v>2390</v>
      </c>
      <c r="V30" s="11">
        <v>2069</v>
      </c>
      <c r="W30" s="11"/>
      <c r="X30" s="401">
        <f t="shared" si="14"/>
        <v>-1</v>
      </c>
      <c r="Y30" s="401">
        <f t="shared" si="15"/>
        <v>-1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12"/>
        <v>-1</v>
      </c>
      <c r="S31" s="401">
        <f t="shared" si="13"/>
        <v>-1</v>
      </c>
      <c r="U31" s="11">
        <v>2194</v>
      </c>
      <c r="V31" s="11">
        <v>1816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12"/>
        <v>-1</v>
      </c>
      <c r="S32" s="401">
        <f t="shared" si="13"/>
        <v>-1</v>
      </c>
      <c r="U32" s="11">
        <v>2101</v>
      </c>
      <c r="V32" s="11">
        <v>1492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12"/>
        <v>-1</v>
      </c>
      <c r="S33" s="401">
        <f t="shared" si="13"/>
        <v>-1</v>
      </c>
      <c r="U33" s="11">
        <v>1933</v>
      </c>
      <c r="V33" s="11">
        <v>1348</v>
      </c>
      <c r="W33" s="11"/>
      <c r="X33" s="401">
        <f t="shared" si="14"/>
        <v>-1</v>
      </c>
      <c r="Y33" s="401">
        <f t="shared" si="15"/>
        <v>-1</v>
      </c>
      <c r="Z33" s="513" t="s">
        <v>6281</v>
      </c>
      <c r="AA33" s="514"/>
      <c r="AB33" s="514"/>
      <c r="AC33" s="514"/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12"/>
        <v>-1</v>
      </c>
      <c r="S34" s="401">
        <f t="shared" si="13"/>
        <v>-1</v>
      </c>
      <c r="T34"/>
      <c r="U34" s="11">
        <v>1963</v>
      </c>
      <c r="V34" s="6">
        <v>1272</v>
      </c>
      <c r="W34" s="6"/>
      <c r="X34" s="401">
        <f t="shared" si="14"/>
        <v>-1</v>
      </c>
      <c r="Y34" s="401">
        <f t="shared" si="15"/>
        <v>-1</v>
      </c>
      <c r="Z34" s="515" t="s">
        <v>6277</v>
      </c>
      <c r="AA34" s="516">
        <v>2022</v>
      </c>
      <c r="AB34" s="516">
        <v>2023</v>
      </c>
      <c r="AC34" s="517" t="s">
        <v>6278</v>
      </c>
    </row>
    <row r="35" spans="1:29" ht="12.75" customHeight="1" x14ac:dyDescent="0.2">
      <c r="Z35" s="518" t="s">
        <v>10</v>
      </c>
      <c r="AA35" s="6">
        <f>I44</f>
        <v>730</v>
      </c>
      <c r="AB35" s="6">
        <f>J44</f>
        <v>534</v>
      </c>
      <c r="AC35" s="519">
        <f>(AB35-AA35)/AA35</f>
        <v>-0.26849315068493151</v>
      </c>
    </row>
    <row r="36" spans="1:29" ht="12.75" customHeight="1" x14ac:dyDescent="0.2">
      <c r="A36" s="396" t="s">
        <v>110</v>
      </c>
      <c r="B36" s="396">
        <f>SUM(B23:B34)</f>
        <v>2855</v>
      </c>
      <c r="C36" s="396">
        <f>SUM(C23:C34)</f>
        <v>3104</v>
      </c>
      <c r="D36" s="396">
        <f>SUM(D23:D34)</f>
        <v>2275</v>
      </c>
      <c r="E36" s="401">
        <f>(+D36-B36)/B36</f>
        <v>-0.20315236427320491</v>
      </c>
      <c r="F36" s="401">
        <f>(+D36-C36)/C36</f>
        <v>-0.26707474226804123</v>
      </c>
      <c r="H36" s="396">
        <f>SUM(H23:H34)</f>
        <v>2297</v>
      </c>
      <c r="I36" s="396">
        <f>SUM(I23:I34)</f>
        <v>2321</v>
      </c>
      <c r="J36" s="396">
        <f>SUM(J23:J34)</f>
        <v>1690</v>
      </c>
      <c r="K36" s="401">
        <f>(+J36-H36)/H36</f>
        <v>-0.26425772747061382</v>
      </c>
      <c r="L36" s="401">
        <f>(+J36-I36)/I36</f>
        <v>-0.27186557518311072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2275</v>
      </c>
      <c r="R36" s="401">
        <f>(+Q36-O36)/O36</f>
        <v>-0.91456682564121827</v>
      </c>
      <c r="S36" s="401">
        <f>(+Q36-P36)/P36</f>
        <v>-0.90022805017103757</v>
      </c>
      <c r="U36" s="396">
        <f>SUM(U23:U34)</f>
        <v>23299</v>
      </c>
      <c r="V36" s="396">
        <f>SUM(V23:V34)</f>
        <v>19920</v>
      </c>
      <c r="W36" s="396">
        <f>SUM(W23:W34)</f>
        <v>1690</v>
      </c>
      <c r="X36" s="401">
        <f>(+W36-U36)/U36</f>
        <v>-0.92746469805571052</v>
      </c>
      <c r="Y36" s="401">
        <f>(+W36-V36)/V36</f>
        <v>-0.91516064257028118</v>
      </c>
      <c r="Z36" s="520" t="s">
        <v>16</v>
      </c>
      <c r="AA36" s="6">
        <f>I63</f>
        <v>247</v>
      </c>
      <c r="AB36" s="6">
        <f>J63</f>
        <v>223</v>
      </c>
      <c r="AC36" s="519">
        <f t="shared" ref="AC36:AC39" si="16">(AB36-AA36)/AA36</f>
        <v>-9.7165991902834009E-2</v>
      </c>
    </row>
    <row r="37" spans="1:29" ht="12.75" customHeight="1" x14ac:dyDescent="0.2">
      <c r="E37" s="401"/>
      <c r="R37" s="401"/>
      <c r="Z37" s="518" t="s">
        <v>11</v>
      </c>
      <c r="AA37" s="6">
        <f>I82</f>
        <v>78</v>
      </c>
      <c r="AB37" s="6">
        <f>J82</f>
        <v>57</v>
      </c>
      <c r="AC37" s="519">
        <f t="shared" si="16"/>
        <v>-0.26923076923076922</v>
      </c>
    </row>
    <row r="38" spans="1:29" ht="12.75" customHeight="1" thickBot="1" x14ac:dyDescent="0.25">
      <c r="Z38" s="521" t="s">
        <v>15</v>
      </c>
      <c r="AA38" s="43">
        <f>I101</f>
        <v>78</v>
      </c>
      <c r="AB38" s="43">
        <f>J101</f>
        <v>63</v>
      </c>
      <c r="AC38" s="519">
        <f t="shared" si="16"/>
        <v>-0.19230769230769232</v>
      </c>
    </row>
    <row r="39" spans="1:29" ht="12.75" customHeight="1" x14ac:dyDescent="0.2">
      <c r="A39" s="395"/>
      <c r="G39" s="399" t="s">
        <v>111</v>
      </c>
      <c r="N39" s="395"/>
      <c r="T39" s="399" t="s">
        <v>111</v>
      </c>
      <c r="Z39" s="518" t="s">
        <v>6279</v>
      </c>
      <c r="AA39" s="522">
        <f>SUM(AA35:AA38)</f>
        <v>1133</v>
      </c>
      <c r="AB39" s="522">
        <f>SUM(AB35:AB38)</f>
        <v>877</v>
      </c>
      <c r="AC39" s="519">
        <f t="shared" si="16"/>
        <v>-0.22594880847308033</v>
      </c>
    </row>
    <row r="40" spans="1:29" ht="12.75" customHeight="1" x14ac:dyDescent="0.2">
      <c r="A40" s="395">
        <f ca="1">TODAY()</f>
        <v>44996</v>
      </c>
      <c r="G40" s="399" t="s">
        <v>3</v>
      </c>
      <c r="N40" s="395">
        <f ca="1">TODAY()</f>
        <v>44996</v>
      </c>
      <c r="T40" s="399" t="s">
        <v>3</v>
      </c>
      <c r="Z40" s="523"/>
      <c r="AA40" s="524"/>
      <c r="AB40" s="524"/>
      <c r="AC40" s="524"/>
    </row>
    <row r="41" spans="1:29" ht="12.75" customHeight="1" x14ac:dyDescent="0.2">
      <c r="Z41" s="518" t="s">
        <v>12</v>
      </c>
      <c r="AA41" s="6">
        <f>I120</f>
        <v>209</v>
      </c>
      <c r="AB41" s="6">
        <f>J120</f>
        <v>142</v>
      </c>
      <c r="AC41" s="519">
        <f t="shared" ref="AC41:AC43" si="17">(AB41-AA41)/AA41</f>
        <v>-0.32057416267942584</v>
      </c>
    </row>
    <row r="42" spans="1:29" ht="12.75" customHeight="1" x14ac:dyDescent="0.2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20" t="s">
        <v>8</v>
      </c>
      <c r="AA42" s="6">
        <f>I139</f>
        <v>132</v>
      </c>
      <c r="AB42" s="6">
        <f>J139</f>
        <v>95</v>
      </c>
      <c r="AC42" s="519">
        <f t="shared" si="17"/>
        <v>-0.28030303030303028</v>
      </c>
    </row>
    <row r="43" spans="1:29" ht="12.75" customHeight="1" thickBot="1" x14ac:dyDescent="0.25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:E44" si="18">(+D43-B43)/B43</f>
        <v>-0.3041182682154171</v>
      </c>
      <c r="F43" s="401">
        <f t="shared" ref="F43:F44" si="19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:K44" si="20">(+J43-H43)/H43</f>
        <v>-0.30790960451977401</v>
      </c>
      <c r="L43" s="401">
        <f t="shared" ref="L43:L44" si="21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22">(+Q43-O43)/O43</f>
        <v>-0.3041182682154171</v>
      </c>
      <c r="S43" s="401">
        <f t="shared" ref="S43:S54" si="23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24">(+W43-U43)/U43</f>
        <v>-0.30790960451977401</v>
      </c>
      <c r="Y43" s="401">
        <f t="shared" ref="Y43:Y54" si="25">(+W43-V43)/V43</f>
        <v>-0.33962264150943394</v>
      </c>
      <c r="Z43" s="525" t="s">
        <v>14</v>
      </c>
      <c r="AA43" s="43">
        <f>I160</f>
        <v>112</v>
      </c>
      <c r="AB43" s="43">
        <f>J160</f>
        <v>60</v>
      </c>
      <c r="AC43" s="519">
        <f t="shared" si="17"/>
        <v>-0.4642857142857143</v>
      </c>
    </row>
    <row r="44" spans="1:29" ht="12.75" customHeight="1" x14ac:dyDescent="0.2">
      <c r="A44" s="396" t="s">
        <v>99</v>
      </c>
      <c r="B44" s="396">
        <v>812</v>
      </c>
      <c r="C44" s="396">
        <v>934</v>
      </c>
      <c r="D44" s="396">
        <v>703</v>
      </c>
      <c r="E44" s="401">
        <f t="shared" si="18"/>
        <v>-0.13423645320197045</v>
      </c>
      <c r="F44" s="401">
        <f t="shared" si="19"/>
        <v>-0.24732334047109208</v>
      </c>
      <c r="H44" s="396">
        <v>700</v>
      </c>
      <c r="I44" s="396">
        <v>730</v>
      </c>
      <c r="J44" s="396">
        <v>534</v>
      </c>
      <c r="K44" s="401">
        <f t="shared" si="20"/>
        <v>-0.23714285714285716</v>
      </c>
      <c r="L44" s="401">
        <f t="shared" si="21"/>
        <v>-0.26849315068493151</v>
      </c>
      <c r="N44" s="396" t="s">
        <v>99</v>
      </c>
      <c r="O44" s="396">
        <v>812</v>
      </c>
      <c r="P44" s="396">
        <v>934</v>
      </c>
      <c r="Q44" s="396">
        <v>703</v>
      </c>
      <c r="R44" s="401">
        <f t="shared" si="22"/>
        <v>-0.13423645320197045</v>
      </c>
      <c r="S44" s="401">
        <f t="shared" si="23"/>
        <v>-0.24732334047109208</v>
      </c>
      <c r="U44" s="396">
        <v>700</v>
      </c>
      <c r="V44" s="396">
        <v>730</v>
      </c>
      <c r="W44" s="396">
        <v>534</v>
      </c>
      <c r="X44" s="401">
        <f t="shared" si="24"/>
        <v>-0.23714285714285716</v>
      </c>
      <c r="Y44" s="401">
        <f t="shared" si="25"/>
        <v>-0.26849315068493151</v>
      </c>
      <c r="Z44" s="520" t="s">
        <v>6280</v>
      </c>
      <c r="AA44" s="526">
        <f>SUM(AA41:AA43)+AA39</f>
        <v>1586</v>
      </c>
      <c r="AB44" s="526">
        <f>SUM(AB41:AB43)+AB39</f>
        <v>1174</v>
      </c>
      <c r="AC44" s="519">
        <f>(AB44-AA44)/AA44</f>
        <v>-0.25977301387137453</v>
      </c>
    </row>
    <row r="45" spans="1:29" ht="12.75" customHeight="1" x14ac:dyDescent="0.2">
      <c r="A45" s="396" t="s">
        <v>100</v>
      </c>
      <c r="E45" s="401"/>
      <c r="F45" s="401"/>
      <c r="K45" s="401"/>
      <c r="L45" s="401"/>
      <c r="N45" s="396" t="s">
        <v>100</v>
      </c>
      <c r="O45" s="396">
        <v>1307</v>
      </c>
      <c r="P45" s="396">
        <v>1155</v>
      </c>
      <c r="R45" s="401">
        <f t="shared" si="22"/>
        <v>-1</v>
      </c>
      <c r="S45" s="401">
        <f t="shared" si="23"/>
        <v>-1</v>
      </c>
      <c r="U45" s="396">
        <v>959</v>
      </c>
      <c r="V45" s="396">
        <v>1036</v>
      </c>
      <c r="X45" s="401">
        <f t="shared" si="24"/>
        <v>-1</v>
      </c>
      <c r="Y45" s="401">
        <f t="shared" si="25"/>
        <v>-1</v>
      </c>
      <c r="Z45" s="527"/>
      <c r="AA45" s="528"/>
      <c r="AB45" s="528"/>
      <c r="AC45" s="528"/>
    </row>
    <row r="46" spans="1:29" ht="12.75" customHeight="1" thickBot="1" x14ac:dyDescent="0.25">
      <c r="A46" s="396" t="s">
        <v>101</v>
      </c>
      <c r="B46" s="11"/>
      <c r="C46" s="11"/>
      <c r="D46" s="11"/>
      <c r="E46" s="401"/>
      <c r="F46" s="401"/>
      <c r="H46" s="11"/>
      <c r="I46" s="11"/>
      <c r="J46" s="11"/>
      <c r="K46" s="401"/>
      <c r="L46" s="401"/>
      <c r="N46" s="396" t="s">
        <v>101</v>
      </c>
      <c r="O46" s="11">
        <v>1464</v>
      </c>
      <c r="P46" s="11">
        <v>1287</v>
      </c>
      <c r="Q46" s="11"/>
      <c r="R46" s="401">
        <f t="shared" si="22"/>
        <v>-1</v>
      </c>
      <c r="S46" s="401">
        <f t="shared" si="23"/>
        <v>-1</v>
      </c>
      <c r="U46" s="11">
        <v>1067</v>
      </c>
      <c r="V46" s="11">
        <v>1037</v>
      </c>
      <c r="W46" s="11"/>
      <c r="X46" s="401">
        <f t="shared" si="24"/>
        <v>-1</v>
      </c>
      <c r="Y46" s="401">
        <f t="shared" si="25"/>
        <v>-1</v>
      </c>
      <c r="Z46" s="513" t="s">
        <v>6282</v>
      </c>
      <c r="AA46" s="529"/>
      <c r="AB46" s="529"/>
      <c r="AC46" s="529"/>
    </row>
    <row r="47" spans="1:29" ht="12.75" customHeight="1" thickBot="1" x14ac:dyDescent="0.25">
      <c r="A47" s="396" t="s">
        <v>102</v>
      </c>
      <c r="B47" s="11"/>
      <c r="C47" s="11"/>
      <c r="D47" s="11"/>
      <c r="E47" s="401"/>
      <c r="F47" s="401"/>
      <c r="H47" s="11"/>
      <c r="I47" s="11"/>
      <c r="J47" s="11"/>
      <c r="K47" s="401"/>
      <c r="L47" s="401"/>
      <c r="N47" s="396" t="s">
        <v>102</v>
      </c>
      <c r="O47" s="11">
        <v>1586</v>
      </c>
      <c r="P47" s="11">
        <v>1462</v>
      </c>
      <c r="Q47" s="11"/>
      <c r="R47" s="401">
        <f t="shared" si="22"/>
        <v>-1</v>
      </c>
      <c r="S47" s="401">
        <f t="shared" si="23"/>
        <v>-1</v>
      </c>
      <c r="U47" s="11">
        <v>1214</v>
      </c>
      <c r="V47" s="11">
        <v>1171</v>
      </c>
      <c r="W47" s="11"/>
      <c r="X47" s="401">
        <f t="shared" si="24"/>
        <v>-1</v>
      </c>
      <c r="Y47" s="401">
        <f t="shared" si="25"/>
        <v>-1</v>
      </c>
      <c r="Z47" s="530" t="s">
        <v>6277</v>
      </c>
      <c r="AA47" s="516">
        <v>2022</v>
      </c>
      <c r="AB47" s="516">
        <v>2023</v>
      </c>
      <c r="AC47" s="517" t="s">
        <v>6278</v>
      </c>
    </row>
    <row r="48" spans="1:29" ht="12.75" customHeight="1" x14ac:dyDescent="0.2">
      <c r="A48" s="396" t="s">
        <v>103</v>
      </c>
      <c r="B48" s="11"/>
      <c r="C48" s="11"/>
      <c r="D48" s="11"/>
      <c r="E48" s="401"/>
      <c r="F48" s="401"/>
      <c r="H48" s="11"/>
      <c r="I48" s="11"/>
      <c r="J48" s="11"/>
      <c r="K48" s="401"/>
      <c r="L48" s="401"/>
      <c r="N48" s="396" t="s">
        <v>103</v>
      </c>
      <c r="O48" s="11">
        <v>2192</v>
      </c>
      <c r="P48" s="11">
        <v>1570</v>
      </c>
      <c r="Q48" s="11"/>
      <c r="R48" s="401">
        <f t="shared" si="22"/>
        <v>-1</v>
      </c>
      <c r="S48" s="401">
        <f t="shared" si="23"/>
        <v>-1</v>
      </c>
      <c r="U48" s="11">
        <v>1375</v>
      </c>
      <c r="V48" s="11">
        <v>1251</v>
      </c>
      <c r="W48" s="11"/>
      <c r="X48" s="401">
        <f t="shared" si="24"/>
        <v>-1</v>
      </c>
      <c r="Y48" s="401">
        <f t="shared" si="25"/>
        <v>-1</v>
      </c>
      <c r="Z48" s="531" t="s">
        <v>10</v>
      </c>
      <c r="AA48" s="6">
        <f>C44</f>
        <v>934</v>
      </c>
      <c r="AB48" s="6">
        <f>D44</f>
        <v>703</v>
      </c>
      <c r="AC48" s="519">
        <f t="shared" ref="AC48:AC52" si="26">(AB48-AA48)/AA48</f>
        <v>-0.24732334047109208</v>
      </c>
    </row>
    <row r="49" spans="1:29" ht="12.75" customHeight="1" x14ac:dyDescent="0.2">
      <c r="A49" s="11" t="s">
        <v>104</v>
      </c>
      <c r="B49" s="11"/>
      <c r="C49" s="11"/>
      <c r="D49" s="11"/>
      <c r="E49" s="481"/>
      <c r="F49" s="481"/>
      <c r="G49" s="11"/>
      <c r="H49" s="11"/>
      <c r="I49" s="11"/>
      <c r="J49" s="11"/>
      <c r="K49" s="481"/>
      <c r="L49" s="481"/>
      <c r="N49" s="11" t="s">
        <v>104</v>
      </c>
      <c r="O49" s="11">
        <v>1773</v>
      </c>
      <c r="P49" s="11">
        <v>1382</v>
      </c>
      <c r="Q49" s="11"/>
      <c r="R49" s="481">
        <f t="shared" si="22"/>
        <v>-1</v>
      </c>
      <c r="S49" s="481">
        <f t="shared" si="23"/>
        <v>-1</v>
      </c>
      <c r="T49" s="11"/>
      <c r="U49" s="11">
        <v>1405</v>
      </c>
      <c r="V49" s="11">
        <v>1137</v>
      </c>
      <c r="W49" s="11"/>
      <c r="X49" s="481">
        <f t="shared" si="24"/>
        <v>-1</v>
      </c>
      <c r="Y49" s="481">
        <f t="shared" si="25"/>
        <v>-1</v>
      </c>
      <c r="Z49" s="520" t="s">
        <v>16</v>
      </c>
      <c r="AA49" s="6">
        <f>C63</f>
        <v>380</v>
      </c>
      <c r="AB49" s="6">
        <f>D63</f>
        <v>292</v>
      </c>
      <c r="AC49" s="519">
        <f t="shared" si="26"/>
        <v>-0.23157894736842105</v>
      </c>
    </row>
    <row r="50" spans="1:29" ht="12.75" customHeight="1" x14ac:dyDescent="0.2">
      <c r="A50" s="396" t="s">
        <v>105</v>
      </c>
      <c r="B50" s="11"/>
      <c r="C50" s="11"/>
      <c r="D50" s="11"/>
      <c r="E50" s="401"/>
      <c r="F50" s="401"/>
      <c r="H50" s="11"/>
      <c r="I50" s="11"/>
      <c r="J50" s="11"/>
      <c r="K50" s="401"/>
      <c r="L50" s="401"/>
      <c r="N50" s="396" t="s">
        <v>105</v>
      </c>
      <c r="O50" s="11">
        <v>1572</v>
      </c>
      <c r="P50" s="11">
        <v>1184</v>
      </c>
      <c r="Q50" s="11"/>
      <c r="R50" s="401">
        <f t="shared" si="22"/>
        <v>-1</v>
      </c>
      <c r="S50" s="401">
        <f t="shared" si="23"/>
        <v>-1</v>
      </c>
      <c r="U50" s="11">
        <v>1333</v>
      </c>
      <c r="V50" s="11">
        <v>1159</v>
      </c>
      <c r="W50" s="11"/>
      <c r="X50" s="401">
        <f t="shared" si="24"/>
        <v>-1</v>
      </c>
      <c r="Y50" s="401">
        <f t="shared" si="25"/>
        <v>-1</v>
      </c>
      <c r="Z50" s="518" t="s">
        <v>11</v>
      </c>
      <c r="AA50" s="6">
        <f>C82</f>
        <v>92</v>
      </c>
      <c r="AB50" s="6">
        <f>D82</f>
        <v>84</v>
      </c>
      <c r="AC50" s="519">
        <f t="shared" si="26"/>
        <v>-8.6956521739130432E-2</v>
      </c>
    </row>
    <row r="51" spans="1:29" ht="12.75" customHeight="1" thickBot="1" x14ac:dyDescent="0.25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22"/>
        <v>-1</v>
      </c>
      <c r="S51" s="401">
        <f t="shared" si="23"/>
        <v>-1</v>
      </c>
      <c r="U51" s="11">
        <v>1219</v>
      </c>
      <c r="V51" s="11">
        <v>1004</v>
      </c>
      <c r="W51" s="11"/>
      <c r="X51" s="401">
        <f t="shared" si="24"/>
        <v>-1</v>
      </c>
      <c r="Y51" s="401">
        <f t="shared" si="25"/>
        <v>-1</v>
      </c>
      <c r="Z51" s="521" t="s">
        <v>15</v>
      </c>
      <c r="AA51" s="43">
        <f>C101</f>
        <v>125</v>
      </c>
      <c r="AB51" s="43">
        <f>D101</f>
        <v>98</v>
      </c>
      <c r="AC51" s="519">
        <f>(AB51-AA51)/AA51</f>
        <v>-0.216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22"/>
        <v>-1</v>
      </c>
      <c r="S52" s="401">
        <f t="shared" si="23"/>
        <v>-1</v>
      </c>
      <c r="U52" s="11">
        <v>1198</v>
      </c>
      <c r="V52" s="11">
        <v>853</v>
      </c>
      <c r="W52" s="11"/>
      <c r="X52" s="401">
        <f t="shared" si="24"/>
        <v>-1</v>
      </c>
      <c r="Y52" s="401">
        <f t="shared" si="25"/>
        <v>-1</v>
      </c>
      <c r="Z52" s="518" t="s">
        <v>6279</v>
      </c>
      <c r="AA52" s="522">
        <f>SUM(AA48:AA51)</f>
        <v>1531</v>
      </c>
      <c r="AB52" s="522">
        <f>SUM(AB48:AB51)</f>
        <v>1177</v>
      </c>
      <c r="AC52" s="519">
        <f t="shared" si="26"/>
        <v>-0.23122142390594383</v>
      </c>
    </row>
    <row r="53" spans="1:29" ht="12.75" customHeight="1" x14ac:dyDescent="0.2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22"/>
        <v>-1</v>
      </c>
      <c r="S53" s="401">
        <f t="shared" si="23"/>
        <v>-1</v>
      </c>
      <c r="U53" s="11">
        <v>1087</v>
      </c>
      <c r="V53" s="11">
        <v>777</v>
      </c>
      <c r="W53" s="11"/>
      <c r="X53" s="401">
        <f t="shared" si="24"/>
        <v>-1</v>
      </c>
      <c r="Y53" s="401">
        <f t="shared" si="25"/>
        <v>-1</v>
      </c>
      <c r="Z53" s="523"/>
      <c r="AA53" s="524"/>
      <c r="AB53" s="524"/>
      <c r="AC53" s="524"/>
    </row>
    <row r="54" spans="1:29" ht="12.75" customHeight="1" x14ac:dyDescent="0.2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22"/>
        <v>-1</v>
      </c>
      <c r="S54" s="401">
        <f t="shared" si="23"/>
        <v>-1</v>
      </c>
      <c r="T54"/>
      <c r="U54" s="11">
        <v>1178</v>
      </c>
      <c r="V54" s="6">
        <v>746</v>
      </c>
      <c r="W54" s="6"/>
      <c r="X54" s="385">
        <f t="shared" si="24"/>
        <v>-1</v>
      </c>
      <c r="Y54" s="385">
        <f t="shared" si="25"/>
        <v>-1</v>
      </c>
      <c r="Z54" s="518" t="s">
        <v>12</v>
      </c>
      <c r="AA54" s="6">
        <f>C120</f>
        <v>166</v>
      </c>
      <c r="AB54" s="6">
        <f>D120</f>
        <v>144</v>
      </c>
      <c r="AC54" s="519">
        <f t="shared" ref="AC54:AC56" si="27">(AB54-AA54)/AA54</f>
        <v>-0.13253012048192772</v>
      </c>
    </row>
    <row r="55" spans="1:29" ht="12.75" customHeight="1" x14ac:dyDescent="0.2">
      <c r="Z55" s="520" t="s">
        <v>8</v>
      </c>
      <c r="AA55" s="6">
        <f>C139</f>
        <v>145</v>
      </c>
      <c r="AB55" s="6">
        <f>D139</f>
        <v>124</v>
      </c>
      <c r="AC55" s="519">
        <f t="shared" si="27"/>
        <v>-0.14482758620689656</v>
      </c>
    </row>
    <row r="56" spans="1:29" ht="12.75" customHeight="1" thickBot="1" x14ac:dyDescent="0.25">
      <c r="A56" s="396" t="s">
        <v>110</v>
      </c>
      <c r="B56" s="396">
        <f>SUM(B43:B54)</f>
        <v>1759</v>
      </c>
      <c r="C56" s="396">
        <f>SUM(C43:C54)</f>
        <v>2009</v>
      </c>
      <c r="D56" s="396">
        <f>SUM(D43:D54)</f>
        <v>1362</v>
      </c>
      <c r="E56" s="401">
        <f>(+D56-B56)/B56</f>
        <v>-0.22569641841955657</v>
      </c>
      <c r="F56" s="401">
        <f>(+D56-C56)/C56</f>
        <v>-0.32205077152812345</v>
      </c>
      <c r="H56" s="396">
        <f>SUM(H43:H54)</f>
        <v>1408</v>
      </c>
      <c r="I56" s="396">
        <f>SUM(I43:I54)</f>
        <v>1472</v>
      </c>
      <c r="J56" s="396">
        <f>SUM(J43:J54)</f>
        <v>1024</v>
      </c>
      <c r="K56" s="401">
        <f>(+J56-H56)/H56</f>
        <v>-0.27272727272727271</v>
      </c>
      <c r="L56" s="401">
        <f>(+J56-I56)/I56</f>
        <v>-0.30434782608695654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1362</v>
      </c>
      <c r="R56" s="401">
        <f>(+Q56-O56)/O56</f>
        <v>-0.91580639179081413</v>
      </c>
      <c r="S56" s="401">
        <f>(+Q56-P56)/P56</f>
        <v>-0.89887890712005347</v>
      </c>
      <c r="U56" s="396">
        <f>SUM(U43:U54)</f>
        <v>13443</v>
      </c>
      <c r="V56" s="396">
        <f>SUM(V43:V54)</f>
        <v>11643</v>
      </c>
      <c r="W56" s="396">
        <f>SUM(W43:W54)</f>
        <v>1024</v>
      </c>
      <c r="X56" s="401">
        <f>(+W56-U56)/U56</f>
        <v>-0.92382652681693078</v>
      </c>
      <c r="Y56" s="401">
        <f>(+W56-V56)/V56</f>
        <v>-0.91205015889375596</v>
      </c>
      <c r="Z56" s="525" t="s">
        <v>14</v>
      </c>
      <c r="AA56" s="43">
        <f>C160</f>
        <v>102</v>
      </c>
      <c r="AB56" s="43">
        <f>D160</f>
        <v>90</v>
      </c>
      <c r="AC56" s="519">
        <f t="shared" si="27"/>
        <v>-0.11764705882352941</v>
      </c>
    </row>
    <row r="57" spans="1:29" ht="12.75" customHeight="1" x14ac:dyDescent="0.2">
      <c r="Z57" s="520" t="s">
        <v>6280</v>
      </c>
      <c r="AA57" s="526">
        <f>SUM(AA54:AA56)+AA52</f>
        <v>1944</v>
      </c>
      <c r="AB57" s="526">
        <f>SUM(AB54:AB56)+AB52</f>
        <v>1535</v>
      </c>
      <c r="AC57" s="519">
        <f>(AB57-AA57)/AA57</f>
        <v>-0.21039094650205761</v>
      </c>
    </row>
    <row r="58" spans="1:29" ht="12.75" customHeight="1" x14ac:dyDescent="0.2">
      <c r="G58" s="399" t="s">
        <v>112</v>
      </c>
      <c r="T58" s="399" t="s">
        <v>112</v>
      </c>
      <c r="Z58" s="6"/>
      <c r="AA58" s="6"/>
      <c r="AB58" s="6"/>
      <c r="AC58" s="6"/>
    </row>
    <row r="59" spans="1:29" ht="12.75" customHeight="1" x14ac:dyDescent="0.2">
      <c r="G59" s="399" t="s">
        <v>3</v>
      </c>
      <c r="T59" s="399" t="s">
        <v>3</v>
      </c>
    </row>
    <row r="60" spans="1:29" ht="12.75" customHeight="1" x14ac:dyDescent="0.2">
      <c r="G60" s="399"/>
      <c r="T60" s="399"/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</row>
    <row r="62" spans="1:29" ht="12.75" customHeight="1" x14ac:dyDescent="0.2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:E63" si="28">(+D62-B62)/B62</f>
        <v>-6.2091503267973858E-2</v>
      </c>
      <c r="F62" s="401">
        <f t="shared" ref="F62:F63" si="29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:K63" si="30">(+J62-H62)/H62</f>
        <v>-0.33222591362126247</v>
      </c>
      <c r="L62" s="401">
        <f t="shared" ref="L62:L63" si="31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32">(+Q62-O62)/O62</f>
        <v>-6.2091503267973858E-2</v>
      </c>
      <c r="S62" s="401">
        <f t="shared" ref="S62:S73" si="33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34">(+W62-U62)/U62</f>
        <v>-0.33222591362126247</v>
      </c>
      <c r="Y62" s="401">
        <f t="shared" ref="Y62:Y73" si="35">(+W62-V62)/V62</f>
        <v>-0.20238095238095238</v>
      </c>
    </row>
    <row r="63" spans="1:29" ht="12.75" customHeight="1" x14ac:dyDescent="0.2">
      <c r="A63" s="396" t="s">
        <v>99</v>
      </c>
      <c r="B63" s="396">
        <v>353</v>
      </c>
      <c r="C63" s="396">
        <v>380</v>
      </c>
      <c r="D63" s="396">
        <v>292</v>
      </c>
      <c r="E63" s="401">
        <f t="shared" si="28"/>
        <v>-0.17280453257790368</v>
      </c>
      <c r="F63" s="401">
        <f t="shared" si="29"/>
        <v>-0.23157894736842105</v>
      </c>
      <c r="H63" s="396">
        <v>245</v>
      </c>
      <c r="I63" s="396">
        <v>247</v>
      </c>
      <c r="J63" s="396">
        <v>223</v>
      </c>
      <c r="K63" s="401">
        <f t="shared" si="30"/>
        <v>-8.9795918367346933E-2</v>
      </c>
      <c r="L63" s="401">
        <f t="shared" si="31"/>
        <v>-9.7165991902834009E-2</v>
      </c>
      <c r="N63" s="396" t="s">
        <v>99</v>
      </c>
      <c r="O63" s="396">
        <v>353</v>
      </c>
      <c r="P63" s="396">
        <v>380</v>
      </c>
      <c r="Q63" s="396">
        <v>292</v>
      </c>
      <c r="R63" s="401">
        <f t="shared" si="32"/>
        <v>-0.17280453257790368</v>
      </c>
      <c r="S63" s="401">
        <f t="shared" si="33"/>
        <v>-0.23157894736842105</v>
      </c>
      <c r="U63" s="396">
        <v>245</v>
      </c>
      <c r="V63" s="396">
        <v>247</v>
      </c>
      <c r="W63" s="396">
        <v>2223</v>
      </c>
      <c r="X63" s="401">
        <f t="shared" si="34"/>
        <v>8.073469387755102</v>
      </c>
      <c r="Y63" s="401">
        <f t="shared" si="35"/>
        <v>8</v>
      </c>
    </row>
    <row r="64" spans="1:29" ht="12.75" customHeight="1" x14ac:dyDescent="0.2">
      <c r="A64" s="396" t="s">
        <v>100</v>
      </c>
      <c r="E64" s="401"/>
      <c r="F64" s="401"/>
      <c r="K64" s="401"/>
      <c r="L64" s="401"/>
      <c r="M64" s="401"/>
      <c r="N64" s="396" t="s">
        <v>100</v>
      </c>
      <c r="O64" s="396">
        <v>567</v>
      </c>
      <c r="P64" s="396">
        <v>496</v>
      </c>
      <c r="R64" s="401">
        <f t="shared" si="32"/>
        <v>-1</v>
      </c>
      <c r="S64" s="401">
        <f t="shared" si="33"/>
        <v>-1</v>
      </c>
      <c r="U64" s="396">
        <v>386</v>
      </c>
      <c r="V64" s="396">
        <v>363</v>
      </c>
      <c r="X64" s="401">
        <f t="shared" si="34"/>
        <v>-1</v>
      </c>
      <c r="Y64" s="401">
        <f t="shared" si="35"/>
        <v>-1</v>
      </c>
    </row>
    <row r="65" spans="1:25" ht="12.75" customHeight="1" x14ac:dyDescent="0.2">
      <c r="A65" s="396" t="s">
        <v>101</v>
      </c>
      <c r="B65" s="11"/>
      <c r="C65" s="11"/>
      <c r="D65" s="11"/>
      <c r="E65" s="401"/>
      <c r="F65" s="401"/>
      <c r="H65" s="11"/>
      <c r="I65" s="11"/>
      <c r="J65" s="11"/>
      <c r="K65" s="401"/>
      <c r="L65" s="401"/>
      <c r="N65" s="396" t="s">
        <v>101</v>
      </c>
      <c r="O65" s="11">
        <v>702</v>
      </c>
      <c r="P65" s="11">
        <v>627</v>
      </c>
      <c r="Q65" s="11"/>
      <c r="R65" s="401">
        <f t="shared" si="32"/>
        <v>-1</v>
      </c>
      <c r="S65" s="401">
        <f t="shared" si="33"/>
        <v>-1</v>
      </c>
      <c r="U65" s="11">
        <v>487</v>
      </c>
      <c r="V65" s="11">
        <v>429</v>
      </c>
      <c r="W65" s="11"/>
      <c r="X65" s="401">
        <f t="shared" si="34"/>
        <v>-1</v>
      </c>
      <c r="Y65" s="401">
        <f t="shared" si="35"/>
        <v>-1</v>
      </c>
    </row>
    <row r="66" spans="1:25" ht="12.75" customHeight="1" x14ac:dyDescent="0.2">
      <c r="A66" s="396" t="s">
        <v>102</v>
      </c>
      <c r="B66" s="11"/>
      <c r="C66" s="11"/>
      <c r="D66" s="11"/>
      <c r="E66" s="401"/>
      <c r="F66" s="401"/>
      <c r="H66" s="11"/>
      <c r="I66" s="11"/>
      <c r="J66" s="11"/>
      <c r="K66" s="401"/>
      <c r="L66" s="401"/>
      <c r="N66" s="396" t="s">
        <v>102</v>
      </c>
      <c r="O66" s="11">
        <v>652</v>
      </c>
      <c r="P66" s="11">
        <v>688</v>
      </c>
      <c r="Q66" s="11"/>
      <c r="R66" s="401">
        <f t="shared" si="32"/>
        <v>-1</v>
      </c>
      <c r="S66" s="401">
        <f t="shared" si="33"/>
        <v>-1</v>
      </c>
      <c r="U66" s="11">
        <v>539</v>
      </c>
      <c r="V66" s="11">
        <v>525</v>
      </c>
      <c r="W66" s="11"/>
      <c r="X66" s="401">
        <f t="shared" si="34"/>
        <v>-1</v>
      </c>
      <c r="Y66" s="401">
        <f t="shared" si="35"/>
        <v>-1</v>
      </c>
    </row>
    <row r="67" spans="1:25" ht="12.75" customHeight="1" x14ac:dyDescent="0.2">
      <c r="A67" s="396" t="s">
        <v>103</v>
      </c>
      <c r="B67" s="11"/>
      <c r="C67" s="11"/>
      <c r="D67" s="11"/>
      <c r="E67" s="401"/>
      <c r="F67" s="401"/>
      <c r="H67" s="11"/>
      <c r="I67" s="11"/>
      <c r="J67" s="11"/>
      <c r="K67" s="401"/>
      <c r="L67" s="401"/>
      <c r="N67" s="396" t="s">
        <v>103</v>
      </c>
      <c r="O67" s="11">
        <v>853</v>
      </c>
      <c r="P67" s="11">
        <v>781</v>
      </c>
      <c r="Q67" s="11"/>
      <c r="R67" s="401">
        <f t="shared" si="32"/>
        <v>-1</v>
      </c>
      <c r="S67" s="401">
        <f t="shared" si="33"/>
        <v>-1</v>
      </c>
      <c r="U67" s="11">
        <v>706</v>
      </c>
      <c r="V67" s="11">
        <v>635</v>
      </c>
      <c r="W67" s="11"/>
      <c r="X67" s="401">
        <f t="shared" si="34"/>
        <v>-1</v>
      </c>
      <c r="Y67" s="401">
        <f t="shared" si="35"/>
        <v>-1</v>
      </c>
    </row>
    <row r="68" spans="1:25" ht="12.75" customHeight="1" x14ac:dyDescent="0.2">
      <c r="A68" s="396" t="s">
        <v>104</v>
      </c>
      <c r="B68" s="11"/>
      <c r="C68" s="11"/>
      <c r="D68" s="11"/>
      <c r="E68" s="401"/>
      <c r="F68" s="401"/>
      <c r="H68" s="11"/>
      <c r="I68" s="11"/>
      <c r="J68" s="11"/>
      <c r="K68" s="401"/>
      <c r="L68" s="401"/>
      <c r="N68" s="396" t="s">
        <v>104</v>
      </c>
      <c r="O68" s="11">
        <v>773</v>
      </c>
      <c r="P68" s="11">
        <v>650</v>
      </c>
      <c r="Q68" s="11"/>
      <c r="R68" s="401">
        <f t="shared" si="32"/>
        <v>-1</v>
      </c>
      <c r="S68" s="401">
        <f t="shared" si="33"/>
        <v>-1</v>
      </c>
      <c r="U68" s="11">
        <v>663</v>
      </c>
      <c r="V68" s="11">
        <v>599</v>
      </c>
      <c r="W68" s="11"/>
      <c r="X68" s="401">
        <f t="shared" si="34"/>
        <v>-1</v>
      </c>
      <c r="Y68" s="401">
        <f t="shared" si="35"/>
        <v>-1</v>
      </c>
    </row>
    <row r="69" spans="1:25" ht="12.75" customHeight="1" x14ac:dyDescent="0.2">
      <c r="A69" s="396" t="s">
        <v>105</v>
      </c>
      <c r="B69" s="11"/>
      <c r="C69" s="11"/>
      <c r="D69" s="11"/>
      <c r="E69" s="401"/>
      <c r="F69" s="401"/>
      <c r="H69" s="11"/>
      <c r="I69" s="11"/>
      <c r="J69" s="11"/>
      <c r="K69" s="401"/>
      <c r="L69" s="401"/>
      <c r="N69" s="396" t="s">
        <v>105</v>
      </c>
      <c r="O69" s="11">
        <v>709</v>
      </c>
      <c r="P69" s="11">
        <v>547</v>
      </c>
      <c r="Q69" s="11"/>
      <c r="R69" s="401">
        <f t="shared" si="32"/>
        <v>-1</v>
      </c>
      <c r="S69" s="401">
        <f t="shared" si="33"/>
        <v>-1</v>
      </c>
      <c r="U69" s="11">
        <v>682</v>
      </c>
      <c r="V69" s="11">
        <v>582</v>
      </c>
      <c r="W69" s="11"/>
      <c r="X69" s="401">
        <f t="shared" si="34"/>
        <v>-1</v>
      </c>
      <c r="Y69" s="401">
        <f t="shared" si="35"/>
        <v>-1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32"/>
        <v>-1</v>
      </c>
      <c r="S70" s="401">
        <f t="shared" si="33"/>
        <v>-1</v>
      </c>
      <c r="U70" s="11">
        <v>624</v>
      </c>
      <c r="V70" s="11">
        <v>528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32"/>
        <v>-1</v>
      </c>
      <c r="S71" s="401">
        <f t="shared" si="33"/>
        <v>-1</v>
      </c>
      <c r="U71" s="11">
        <v>557</v>
      </c>
      <c r="V71" s="11">
        <v>399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32"/>
        <v>-1</v>
      </c>
      <c r="S72" s="401">
        <f t="shared" si="33"/>
        <v>-1</v>
      </c>
      <c r="U72" s="11">
        <v>529</v>
      </c>
      <c r="V72" s="11">
        <v>378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32"/>
        <v>-1</v>
      </c>
      <c r="S73" s="401">
        <f t="shared" si="33"/>
        <v>-1</v>
      </c>
      <c r="T73"/>
      <c r="U73" s="11">
        <v>510</v>
      </c>
      <c r="V73" s="6">
        <v>342</v>
      </c>
      <c r="W73" s="6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659</v>
      </c>
      <c r="C75" s="396">
        <f>SUM(C62:C73)</f>
        <v>695</v>
      </c>
      <c r="D75" s="396">
        <f>SUM(D62:D73)</f>
        <v>579</v>
      </c>
      <c r="E75" s="401">
        <f>(+D75-B75)/B75</f>
        <v>-0.12139605462822459</v>
      </c>
      <c r="F75" s="401">
        <f>(+D75-C75)/C75</f>
        <v>-0.1669064748201439</v>
      </c>
      <c r="H75" s="396">
        <f>SUM(H62:H73)</f>
        <v>546</v>
      </c>
      <c r="I75" s="396">
        <f>SUM(I62:I73)</f>
        <v>499</v>
      </c>
      <c r="J75" s="396">
        <f>SUM(J62:J73)</f>
        <v>424</v>
      </c>
      <c r="K75" s="401">
        <f>(+J75-H75)/H75</f>
        <v>-0.22344322344322345</v>
      </c>
      <c r="L75" s="401">
        <f>(+J75-I75)/I75</f>
        <v>-0.15030060120240482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579</v>
      </c>
      <c r="R75" s="401">
        <f>(+Q75-O75)/O75</f>
        <v>-0.912616963477211</v>
      </c>
      <c r="S75" s="401">
        <f>(+Q75-P75)/P75</f>
        <v>-0.90383657199800693</v>
      </c>
      <c r="U75" s="396">
        <f>SUM(U62:U73)</f>
        <v>6229</v>
      </c>
      <c r="V75" s="396">
        <f>SUM(V62:V73)</f>
        <v>5279</v>
      </c>
      <c r="W75" s="396">
        <f>SUM(W62:W73)</f>
        <v>2424</v>
      </c>
      <c r="X75" s="401">
        <f>(+W75-U75)/U75</f>
        <v>-0.61085246427998074</v>
      </c>
      <c r="Y75" s="401">
        <f>(+W75-V75)/V75</f>
        <v>-0.54082212540253838</v>
      </c>
    </row>
    <row r="76" spans="1:25" ht="12.75" customHeight="1" x14ac:dyDescent="0.2"/>
    <row r="77" spans="1:25" ht="12.75" customHeight="1" x14ac:dyDescent="0.2">
      <c r="A77" s="395">
        <f ca="1">TODAY()</f>
        <v>44996</v>
      </c>
      <c r="G77" s="399" t="s">
        <v>113</v>
      </c>
      <c r="N77" s="395">
        <f ca="1">TODAY()</f>
        <v>44996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:E82" si="36">(+D81-B81)/B81</f>
        <v>-0.27272727272727271</v>
      </c>
      <c r="F81" s="401">
        <f t="shared" ref="F81:F82" si="37">(+D81-C81)/C81</f>
        <v>-0.1</v>
      </c>
      <c r="H81" s="396">
        <v>83</v>
      </c>
      <c r="I81" s="396">
        <v>73</v>
      </c>
      <c r="J81" s="396">
        <v>59</v>
      </c>
      <c r="K81" s="401">
        <f t="shared" ref="K81:K82" si="38">(+J81-H81)/H81</f>
        <v>-0.28915662650602408</v>
      </c>
      <c r="L81" s="401">
        <f t="shared" ref="L81:L82" si="39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40">(+Q81-O81)/O81</f>
        <v>-0.27272727272727271</v>
      </c>
      <c r="S81" s="401">
        <f t="shared" ref="S81:S92" si="41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42">(+W81-U81)/U81</f>
        <v>-0.28915662650602408</v>
      </c>
      <c r="Y81" s="401">
        <f t="shared" ref="Y81:Y92" si="43">(+W81-V81)/V81</f>
        <v>-0.19178082191780821</v>
      </c>
    </row>
    <row r="82" spans="1:25" ht="12.75" customHeight="1" x14ac:dyDescent="0.2">
      <c r="A82" s="396" t="s">
        <v>99</v>
      </c>
      <c r="B82" s="396">
        <v>81</v>
      </c>
      <c r="C82" s="396">
        <v>92</v>
      </c>
      <c r="D82" s="396">
        <v>84</v>
      </c>
      <c r="E82" s="401">
        <f t="shared" si="36"/>
        <v>3.7037037037037035E-2</v>
      </c>
      <c r="F82" s="401">
        <f t="shared" si="37"/>
        <v>-8.6956521739130432E-2</v>
      </c>
      <c r="H82" s="396">
        <v>63</v>
      </c>
      <c r="I82" s="396">
        <v>78</v>
      </c>
      <c r="J82" s="396">
        <v>57</v>
      </c>
      <c r="K82" s="401">
        <f t="shared" si="38"/>
        <v>-9.5238095238095233E-2</v>
      </c>
      <c r="L82" s="401">
        <f t="shared" si="39"/>
        <v>-0.26923076923076922</v>
      </c>
      <c r="N82" s="396" t="s">
        <v>99</v>
      </c>
      <c r="O82" s="396">
        <v>81</v>
      </c>
      <c r="P82" s="396">
        <v>92</v>
      </c>
      <c r="Q82" s="396">
        <v>84</v>
      </c>
      <c r="R82" s="401">
        <f t="shared" si="40"/>
        <v>3.7037037037037035E-2</v>
      </c>
      <c r="S82" s="401">
        <f t="shared" si="41"/>
        <v>-8.6956521739130432E-2</v>
      </c>
      <c r="U82" s="396">
        <v>63</v>
      </c>
      <c r="V82" s="396">
        <v>78</v>
      </c>
      <c r="W82" s="396">
        <v>57</v>
      </c>
      <c r="X82" s="401">
        <f t="shared" si="42"/>
        <v>-9.5238095238095233E-2</v>
      </c>
      <c r="Y82" s="401">
        <f t="shared" si="43"/>
        <v>-0.26923076923076922</v>
      </c>
    </row>
    <row r="83" spans="1:25" ht="12.75" customHeight="1" x14ac:dyDescent="0.2">
      <c r="A83" s="396" t="s">
        <v>100</v>
      </c>
      <c r="E83" s="401"/>
      <c r="F83" s="401"/>
      <c r="K83" s="401"/>
      <c r="L83" s="401"/>
      <c r="N83" s="396" t="s">
        <v>100</v>
      </c>
      <c r="O83" s="396">
        <v>135</v>
      </c>
      <c r="P83" s="396">
        <v>108</v>
      </c>
      <c r="R83" s="401">
        <f t="shared" si="40"/>
        <v>-1</v>
      </c>
      <c r="S83" s="401">
        <f t="shared" si="41"/>
        <v>-1</v>
      </c>
      <c r="U83" s="396">
        <v>97</v>
      </c>
      <c r="V83" s="396">
        <v>110</v>
      </c>
      <c r="X83" s="401">
        <f t="shared" si="42"/>
        <v>-1</v>
      </c>
      <c r="Y83" s="401">
        <f t="shared" si="43"/>
        <v>-1</v>
      </c>
    </row>
    <row r="84" spans="1:25" ht="12.75" customHeight="1" x14ac:dyDescent="0.2">
      <c r="A84" s="396" t="s">
        <v>101</v>
      </c>
      <c r="B84" s="11"/>
      <c r="C84" s="11"/>
      <c r="D84" s="11"/>
      <c r="E84" s="401"/>
      <c r="F84" s="401"/>
      <c r="H84" s="11"/>
      <c r="I84" s="11"/>
      <c r="J84" s="11"/>
      <c r="K84" s="401"/>
      <c r="L84" s="401"/>
      <c r="N84" s="396" t="s">
        <v>101</v>
      </c>
      <c r="O84" s="11">
        <v>149</v>
      </c>
      <c r="P84" s="11">
        <v>169</v>
      </c>
      <c r="Q84" s="11"/>
      <c r="R84" s="401">
        <f t="shared" si="40"/>
        <v>-1</v>
      </c>
      <c r="S84" s="401">
        <f t="shared" si="41"/>
        <v>-1</v>
      </c>
      <c r="U84" s="11">
        <v>113</v>
      </c>
      <c r="V84" s="11">
        <v>100</v>
      </c>
      <c r="W84" s="11"/>
      <c r="X84" s="401">
        <f t="shared" si="42"/>
        <v>-1</v>
      </c>
      <c r="Y84" s="401">
        <f t="shared" si="43"/>
        <v>-1</v>
      </c>
    </row>
    <row r="85" spans="1:25" ht="12.75" customHeight="1" x14ac:dyDescent="0.2">
      <c r="A85" s="396" t="s">
        <v>102</v>
      </c>
      <c r="B85" s="11"/>
      <c r="C85" s="11"/>
      <c r="D85" s="11"/>
      <c r="E85" s="401"/>
      <c r="F85" s="401"/>
      <c r="H85" s="11"/>
      <c r="I85" s="11"/>
      <c r="J85" s="11"/>
      <c r="K85" s="401"/>
      <c r="L85" s="401"/>
      <c r="N85" s="396" t="s">
        <v>102</v>
      </c>
      <c r="O85" s="11">
        <v>159</v>
      </c>
      <c r="P85" s="11">
        <v>165</v>
      </c>
      <c r="Q85" s="11"/>
      <c r="R85" s="401">
        <f t="shared" si="40"/>
        <v>-1</v>
      </c>
      <c r="S85" s="401">
        <f t="shared" si="41"/>
        <v>-1</v>
      </c>
      <c r="U85" s="11">
        <v>115</v>
      </c>
      <c r="V85" s="11">
        <v>123</v>
      </c>
      <c r="W85" s="11"/>
      <c r="X85" s="401">
        <f t="shared" si="42"/>
        <v>-1</v>
      </c>
      <c r="Y85" s="401">
        <f t="shared" si="43"/>
        <v>-1</v>
      </c>
    </row>
    <row r="86" spans="1:25" ht="12.75" customHeight="1" x14ac:dyDescent="0.2">
      <c r="A86" s="396" t="s">
        <v>103</v>
      </c>
      <c r="B86" s="11"/>
      <c r="C86" s="11"/>
      <c r="D86" s="11"/>
      <c r="E86" s="401"/>
      <c r="F86" s="401"/>
      <c r="H86" s="11"/>
      <c r="I86" s="11"/>
      <c r="J86" s="11"/>
      <c r="K86" s="401"/>
      <c r="L86" s="401"/>
      <c r="N86" s="396" t="s">
        <v>103</v>
      </c>
      <c r="O86" s="11">
        <v>172</v>
      </c>
      <c r="P86" s="11">
        <v>159</v>
      </c>
      <c r="Q86" s="11"/>
      <c r="R86" s="401">
        <f t="shared" si="40"/>
        <v>-1</v>
      </c>
      <c r="S86" s="401">
        <f t="shared" si="41"/>
        <v>-1</v>
      </c>
      <c r="U86" s="11">
        <v>166</v>
      </c>
      <c r="V86" s="11">
        <v>144</v>
      </c>
      <c r="W86" s="11"/>
      <c r="X86" s="401">
        <f t="shared" si="42"/>
        <v>-1</v>
      </c>
      <c r="Y86" s="401">
        <f t="shared" si="43"/>
        <v>-1</v>
      </c>
    </row>
    <row r="87" spans="1:25" ht="12.75" customHeight="1" x14ac:dyDescent="0.2">
      <c r="A87" s="396" t="s">
        <v>104</v>
      </c>
      <c r="B87" s="11"/>
      <c r="C87" s="11"/>
      <c r="D87" s="11"/>
      <c r="E87" s="401"/>
      <c r="F87" s="401"/>
      <c r="H87" s="11"/>
      <c r="I87" s="11"/>
      <c r="J87" s="11"/>
      <c r="K87" s="401"/>
      <c r="L87" s="401"/>
      <c r="N87" s="396" t="s">
        <v>104</v>
      </c>
      <c r="O87" s="11">
        <v>136</v>
      </c>
      <c r="P87" s="11">
        <v>122</v>
      </c>
      <c r="Q87" s="11"/>
      <c r="R87" s="401">
        <f t="shared" si="40"/>
        <v>-1</v>
      </c>
      <c r="S87" s="401">
        <f t="shared" si="41"/>
        <v>-1</v>
      </c>
      <c r="U87" s="11">
        <v>151</v>
      </c>
      <c r="V87" s="11">
        <v>126</v>
      </c>
      <c r="W87" s="11"/>
      <c r="X87" s="401">
        <f t="shared" si="42"/>
        <v>-1</v>
      </c>
      <c r="Y87" s="401">
        <f t="shared" si="43"/>
        <v>-1</v>
      </c>
    </row>
    <row r="88" spans="1:25" ht="12.75" customHeight="1" x14ac:dyDescent="0.2">
      <c r="A88" s="396" t="s">
        <v>105</v>
      </c>
      <c r="B88" s="11"/>
      <c r="C88" s="11"/>
      <c r="D88" s="11"/>
      <c r="E88" s="401"/>
      <c r="F88" s="401"/>
      <c r="H88" s="11"/>
      <c r="I88" s="11"/>
      <c r="J88" s="11"/>
      <c r="K88" s="401"/>
      <c r="L88" s="401"/>
      <c r="N88" s="396" t="s">
        <v>105</v>
      </c>
      <c r="O88" s="11">
        <v>139</v>
      </c>
      <c r="P88" s="11">
        <v>121</v>
      </c>
      <c r="Q88" s="11"/>
      <c r="R88" s="401">
        <f t="shared" si="40"/>
        <v>-1</v>
      </c>
      <c r="S88" s="401">
        <f t="shared" si="41"/>
        <v>-1</v>
      </c>
      <c r="U88" s="11">
        <v>152</v>
      </c>
      <c r="V88" s="11">
        <v>134</v>
      </c>
      <c r="W88" s="11"/>
      <c r="X88" s="401">
        <f t="shared" si="42"/>
        <v>-1</v>
      </c>
      <c r="Y88" s="401">
        <f t="shared" si="43"/>
        <v>-1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40"/>
        <v>-1</v>
      </c>
      <c r="S89" s="401">
        <f t="shared" si="41"/>
        <v>-1</v>
      </c>
      <c r="U89" s="11">
        <v>123</v>
      </c>
      <c r="V89" s="11">
        <v>119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40"/>
        <v>-1</v>
      </c>
      <c r="S90" s="401">
        <f t="shared" si="41"/>
        <v>-1</v>
      </c>
      <c r="U90" s="11">
        <v>127</v>
      </c>
      <c r="V90" s="11">
        <v>91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40"/>
        <v>-1</v>
      </c>
      <c r="S91" s="401">
        <f t="shared" si="41"/>
        <v>-1</v>
      </c>
      <c r="U91" s="11">
        <v>124</v>
      </c>
      <c r="V91" s="11">
        <v>87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40"/>
        <v>-1</v>
      </c>
      <c r="S92" s="401">
        <f t="shared" si="41"/>
        <v>-1</v>
      </c>
      <c r="T92"/>
      <c r="U92" s="11">
        <v>115</v>
      </c>
      <c r="V92" s="6">
        <v>78</v>
      </c>
      <c r="W92" s="6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180</v>
      </c>
      <c r="C94" s="396">
        <f>SUM(C81:C92)</f>
        <v>172</v>
      </c>
      <c r="D94" s="396">
        <f>SUM(D81:D92)</f>
        <v>156</v>
      </c>
      <c r="E94" s="401">
        <f>(+D94-B94)/B94</f>
        <v>-0.13333333333333333</v>
      </c>
      <c r="F94" s="401">
        <f>(+D94-C94)/C94</f>
        <v>-9.3023255813953487E-2</v>
      </c>
      <c r="H94" s="396">
        <f>SUM(H81:H92)</f>
        <v>146</v>
      </c>
      <c r="I94" s="396">
        <f>SUM(I81:I92)</f>
        <v>151</v>
      </c>
      <c r="J94" s="396">
        <f>SUM(J81:J92)</f>
        <v>116</v>
      </c>
      <c r="K94" s="401">
        <f>(+J94-H94)/H94</f>
        <v>-0.20547945205479451</v>
      </c>
      <c r="L94" s="401">
        <f>(+J94-I94)/I94</f>
        <v>-0.23178807947019867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156</v>
      </c>
      <c r="R94" s="401">
        <f>(+Q94-O94)/O94</f>
        <v>-0.89459459459459456</v>
      </c>
      <c r="S94" s="401">
        <f>(+Q94-P94)/P94</f>
        <v>-0.88588149231894664</v>
      </c>
      <c r="U94" s="396">
        <f>SUM(U81:U92)</f>
        <v>1429</v>
      </c>
      <c r="V94" s="396">
        <f>SUM(V81:V92)</f>
        <v>1263</v>
      </c>
      <c r="W94" s="396">
        <f>SUM(W81:W92)</f>
        <v>116</v>
      </c>
      <c r="X94" s="401">
        <f>(+W94-U94)/U94</f>
        <v>-0.91882435269419171</v>
      </c>
      <c r="Y94" s="401">
        <f>(+W94-V94)/V94</f>
        <v>-0.90815518606492474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:E101" si="44">(+D100-B100)/B100</f>
        <v>-0.40298507462686567</v>
      </c>
      <c r="F100" s="401">
        <f t="shared" ref="F100:F101" si="45">(+D100-C100)/C100</f>
        <v>-0.22330097087378642</v>
      </c>
      <c r="H100" s="396">
        <v>97</v>
      </c>
      <c r="I100" s="396">
        <v>121</v>
      </c>
      <c r="J100" s="396">
        <v>63</v>
      </c>
      <c r="K100" s="401">
        <f t="shared" ref="K100:K101" si="46">(+J100-H100)/H100</f>
        <v>-0.35051546391752575</v>
      </c>
      <c r="L100" s="401">
        <f t="shared" ref="L100:L101" si="47">(+J100-I100)/I100</f>
        <v>-0.47933884297520662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8">(+Q100-O100)/O100</f>
        <v>-0.40298507462686567</v>
      </c>
      <c r="S100" s="401">
        <f t="shared" ref="S100:S111" si="49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50">(+W100-U100)/U100</f>
        <v>-0.51546391752577314</v>
      </c>
      <c r="Y100" s="401">
        <f t="shared" ref="Y100:Y111" si="51">(+W100-V100)/V100</f>
        <v>-0.61157024793388426</v>
      </c>
    </row>
    <row r="101" spans="1:25" ht="12.75" customHeight="1" x14ac:dyDescent="0.2">
      <c r="A101" s="396" t="s">
        <v>99</v>
      </c>
      <c r="B101" s="396">
        <v>123</v>
      </c>
      <c r="C101" s="396">
        <v>125</v>
      </c>
      <c r="D101" s="396">
        <v>98</v>
      </c>
      <c r="E101" s="401">
        <f t="shared" si="44"/>
        <v>-0.2032520325203252</v>
      </c>
      <c r="F101" s="401">
        <f t="shared" si="45"/>
        <v>-0.216</v>
      </c>
      <c r="H101" s="396">
        <v>100</v>
      </c>
      <c r="I101" s="396">
        <v>78</v>
      </c>
      <c r="J101" s="396">
        <v>63</v>
      </c>
      <c r="K101" s="401">
        <f t="shared" si="46"/>
        <v>-0.37</v>
      </c>
      <c r="L101" s="401">
        <f t="shared" si="47"/>
        <v>-0.19230769230769232</v>
      </c>
      <c r="N101" s="396" t="s">
        <v>99</v>
      </c>
      <c r="O101" s="396">
        <v>123</v>
      </c>
      <c r="P101" s="396">
        <v>125</v>
      </c>
      <c r="Q101" s="396">
        <v>98</v>
      </c>
      <c r="R101" s="401">
        <f t="shared" si="48"/>
        <v>-0.2032520325203252</v>
      </c>
      <c r="S101" s="401">
        <f t="shared" si="49"/>
        <v>-0.216</v>
      </c>
      <c r="U101" s="396">
        <v>100</v>
      </c>
      <c r="V101" s="396">
        <v>78</v>
      </c>
      <c r="W101" s="396">
        <v>63</v>
      </c>
      <c r="X101" s="401">
        <f t="shared" si="50"/>
        <v>-0.37</v>
      </c>
      <c r="Y101" s="401">
        <f t="shared" si="51"/>
        <v>-0.19230769230769232</v>
      </c>
    </row>
    <row r="102" spans="1:25" ht="12.75" customHeight="1" x14ac:dyDescent="0.2">
      <c r="A102" s="396" t="s">
        <v>100</v>
      </c>
      <c r="E102" s="401"/>
      <c r="F102" s="401"/>
      <c r="K102" s="401"/>
      <c r="L102" s="401"/>
      <c r="N102" s="396" t="s">
        <v>100</v>
      </c>
      <c r="O102" s="396">
        <v>201</v>
      </c>
      <c r="P102" s="396">
        <v>183</v>
      </c>
      <c r="R102" s="401">
        <f t="shared" si="48"/>
        <v>-1</v>
      </c>
      <c r="S102" s="401">
        <f t="shared" si="49"/>
        <v>-1</v>
      </c>
      <c r="U102" s="396">
        <v>151</v>
      </c>
      <c r="V102" s="396">
        <v>138</v>
      </c>
      <c r="X102" s="401">
        <f t="shared" si="50"/>
        <v>-1</v>
      </c>
      <c r="Y102" s="401">
        <f t="shared" si="51"/>
        <v>-1</v>
      </c>
    </row>
    <row r="103" spans="1:25" ht="12.75" customHeight="1" x14ac:dyDescent="0.2">
      <c r="A103" s="396" t="s">
        <v>101</v>
      </c>
      <c r="B103" s="11"/>
      <c r="C103" s="11"/>
      <c r="D103" s="11"/>
      <c r="E103" s="401"/>
      <c r="F103" s="401"/>
      <c r="H103" s="11"/>
      <c r="I103" s="11"/>
      <c r="J103" s="11"/>
      <c r="K103" s="401"/>
      <c r="L103" s="401"/>
      <c r="N103" s="396" t="s">
        <v>101</v>
      </c>
      <c r="O103" s="11">
        <v>224</v>
      </c>
      <c r="P103" s="11">
        <v>212</v>
      </c>
      <c r="Q103" s="11"/>
      <c r="R103" s="401">
        <f t="shared" si="48"/>
        <v>-1</v>
      </c>
      <c r="S103" s="401">
        <f t="shared" si="49"/>
        <v>-1</v>
      </c>
      <c r="U103" s="11">
        <v>173</v>
      </c>
      <c r="V103" s="11">
        <v>124</v>
      </c>
      <c r="W103" s="11"/>
      <c r="X103" s="401">
        <f t="shared" si="50"/>
        <v>-1</v>
      </c>
      <c r="Y103" s="401">
        <f t="shared" si="51"/>
        <v>-1</v>
      </c>
    </row>
    <row r="104" spans="1:25" ht="12.75" customHeight="1" x14ac:dyDescent="0.2">
      <c r="A104" s="396" t="s">
        <v>102</v>
      </c>
      <c r="B104" s="11"/>
      <c r="C104" s="11"/>
      <c r="D104" s="11"/>
      <c r="E104" s="401"/>
      <c r="F104" s="401"/>
      <c r="H104" s="11"/>
      <c r="I104" s="11"/>
      <c r="J104" s="11"/>
      <c r="K104" s="401"/>
      <c r="L104" s="401"/>
      <c r="N104" s="396" t="s">
        <v>102</v>
      </c>
      <c r="O104" s="11">
        <v>249</v>
      </c>
      <c r="P104" s="11">
        <v>213</v>
      </c>
      <c r="Q104" s="11"/>
      <c r="R104" s="401">
        <f t="shared" si="48"/>
        <v>-1</v>
      </c>
      <c r="S104" s="401">
        <f t="shared" si="49"/>
        <v>-1</v>
      </c>
      <c r="U104" s="11">
        <v>161</v>
      </c>
      <c r="V104" s="11">
        <v>176</v>
      </c>
      <c r="W104" s="11"/>
      <c r="X104" s="401">
        <f t="shared" si="50"/>
        <v>-1</v>
      </c>
      <c r="Y104" s="401">
        <f t="shared" si="51"/>
        <v>-1</v>
      </c>
    </row>
    <row r="105" spans="1:25" ht="12.75" customHeight="1" x14ac:dyDescent="0.2">
      <c r="A105" s="396" t="s">
        <v>103</v>
      </c>
      <c r="B105" s="11"/>
      <c r="C105" s="11"/>
      <c r="D105" s="11"/>
      <c r="E105" s="401"/>
      <c r="F105" s="401"/>
      <c r="H105" s="11"/>
      <c r="I105" s="11"/>
      <c r="J105" s="11"/>
      <c r="K105" s="401"/>
      <c r="L105" s="401"/>
      <c r="N105" s="396" t="s">
        <v>103</v>
      </c>
      <c r="O105" s="11">
        <v>289</v>
      </c>
      <c r="P105" s="11">
        <v>241</v>
      </c>
      <c r="Q105" s="11"/>
      <c r="R105" s="401">
        <f t="shared" si="48"/>
        <v>-1</v>
      </c>
      <c r="S105" s="401">
        <f t="shared" si="49"/>
        <v>-1</v>
      </c>
      <c r="U105" s="11">
        <v>247</v>
      </c>
      <c r="V105" s="11">
        <v>200</v>
      </c>
      <c r="W105" s="11"/>
      <c r="X105" s="401">
        <f t="shared" si="50"/>
        <v>-1</v>
      </c>
      <c r="Y105" s="401">
        <f t="shared" si="51"/>
        <v>-1</v>
      </c>
    </row>
    <row r="106" spans="1:25" ht="12.75" customHeight="1" x14ac:dyDescent="0.2">
      <c r="A106" s="396" t="s">
        <v>104</v>
      </c>
      <c r="B106" s="11"/>
      <c r="C106" s="11"/>
      <c r="D106" s="11"/>
      <c r="E106" s="401"/>
      <c r="F106" s="401"/>
      <c r="H106" s="11"/>
      <c r="I106" s="11"/>
      <c r="J106" s="11"/>
      <c r="K106" s="401"/>
      <c r="L106" s="401"/>
      <c r="N106" s="396" t="s">
        <v>104</v>
      </c>
      <c r="O106" s="11">
        <v>260</v>
      </c>
      <c r="P106" s="11">
        <v>212</v>
      </c>
      <c r="Q106" s="11"/>
      <c r="R106" s="401">
        <f t="shared" si="48"/>
        <v>-1</v>
      </c>
      <c r="S106" s="401">
        <f t="shared" si="49"/>
        <v>-1</v>
      </c>
      <c r="U106" s="11">
        <v>246</v>
      </c>
      <c r="V106" s="11">
        <v>178</v>
      </c>
      <c r="W106" s="11"/>
      <c r="X106" s="401">
        <f t="shared" si="50"/>
        <v>-1</v>
      </c>
      <c r="Y106" s="401">
        <f t="shared" si="51"/>
        <v>-1</v>
      </c>
    </row>
    <row r="107" spans="1:25" ht="12.75" customHeight="1" x14ac:dyDescent="0.2">
      <c r="A107" s="396" t="s">
        <v>105</v>
      </c>
      <c r="B107" s="11"/>
      <c r="C107" s="11"/>
      <c r="D107" s="11"/>
      <c r="E107" s="401"/>
      <c r="F107" s="401"/>
      <c r="H107" s="11"/>
      <c r="I107" s="11"/>
      <c r="J107" s="11"/>
      <c r="K107" s="401"/>
      <c r="L107" s="401"/>
      <c r="N107" s="396" t="s">
        <v>105</v>
      </c>
      <c r="O107" s="11">
        <v>258</v>
      </c>
      <c r="P107" s="11">
        <v>176</v>
      </c>
      <c r="Q107" s="11"/>
      <c r="R107" s="401">
        <f t="shared" si="48"/>
        <v>-1</v>
      </c>
      <c r="S107" s="401">
        <f t="shared" si="49"/>
        <v>-1</v>
      </c>
      <c r="U107" s="11">
        <v>223</v>
      </c>
      <c r="V107" s="11">
        <v>194</v>
      </c>
      <c r="W107" s="11"/>
      <c r="X107" s="401">
        <f t="shared" si="50"/>
        <v>-1</v>
      </c>
      <c r="Y107" s="401">
        <f t="shared" si="51"/>
        <v>-1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8"/>
        <v>-1</v>
      </c>
      <c r="S108" s="401">
        <f t="shared" si="49"/>
        <v>-1</v>
      </c>
      <c r="U108" s="11">
        <v>228</v>
      </c>
      <c r="V108" s="11">
        <v>165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8"/>
        <v>-1</v>
      </c>
      <c r="S109" s="401">
        <f t="shared" si="49"/>
        <v>-1</v>
      </c>
      <c r="U109" s="11">
        <v>219</v>
      </c>
      <c r="V109" s="11">
        <v>149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8"/>
        <v>-1</v>
      </c>
      <c r="S110" s="401">
        <f t="shared" si="49"/>
        <v>-1</v>
      </c>
      <c r="U110" s="11">
        <v>193</v>
      </c>
      <c r="V110" s="11">
        <v>106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8"/>
        <v>-1</v>
      </c>
      <c r="S111" s="385">
        <f t="shared" si="49"/>
        <v>-1</v>
      </c>
      <c r="T111"/>
      <c r="U111" s="11">
        <v>160</v>
      </c>
      <c r="V111" s="6">
        <v>106</v>
      </c>
      <c r="W111" s="6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257</v>
      </c>
      <c r="C113" s="396">
        <f>SUM(C100:C111)</f>
        <v>228</v>
      </c>
      <c r="D113" s="396">
        <f>SUM(D100:D111)</f>
        <v>178</v>
      </c>
      <c r="E113" s="401">
        <f>(+D113-B113)/B113</f>
        <v>-0.30739299610894943</v>
      </c>
      <c r="F113" s="401">
        <f>(+D113-C113)/C113</f>
        <v>-0.21929824561403508</v>
      </c>
      <c r="H113" s="396">
        <f>SUM(H100:H112)</f>
        <v>197</v>
      </c>
      <c r="I113" s="396">
        <f>SUM(I100:I112)</f>
        <v>199</v>
      </c>
      <c r="J113" s="396">
        <f>SUM(J100:J112)</f>
        <v>126</v>
      </c>
      <c r="K113" s="401">
        <f>(+J113-H113)/H113</f>
        <v>-0.3604060913705584</v>
      </c>
      <c r="L113" s="401">
        <f>(+J113-I113)/I113</f>
        <v>-0.36683417085427134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178</v>
      </c>
      <c r="R113" s="401">
        <f>(+Q113-O113)/O113</f>
        <v>-0.924190800681431</v>
      </c>
      <c r="S113" s="401">
        <f>(+Q113-P113)/P113</f>
        <v>-0.90843621399176955</v>
      </c>
      <c r="U113" s="396">
        <f>SUM(U100:U112)</f>
        <v>2198</v>
      </c>
      <c r="V113" s="396">
        <f>SUM(V100:V112)</f>
        <v>1735</v>
      </c>
      <c r="W113" s="396">
        <f>SUM(W100:W112)</f>
        <v>110</v>
      </c>
      <c r="X113" s="401">
        <f>(+W113-U113)/U113</f>
        <v>-0.94995450409463145</v>
      </c>
      <c r="Y113" s="401">
        <f>(+W113-V113)/V113</f>
        <v>-0.93659942363112392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44996</v>
      </c>
      <c r="G116" s="399" t="s">
        <v>3</v>
      </c>
      <c r="N116" s="395">
        <f ca="1">TODAY()</f>
        <v>44996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:E120" si="52">(+D119-B119)/B119</f>
        <v>-9.5000000000000001E-2</v>
      </c>
      <c r="F119" s="401">
        <f t="shared" ref="F119:F120" si="53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:K120" si="54">(+J119-H119)/H119</f>
        <v>-0.31736526946107785</v>
      </c>
      <c r="L119" s="401">
        <f t="shared" ref="L119:L120" si="55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6">(+Q119-O119)/O119</f>
        <v>-9.5000000000000001E-2</v>
      </c>
      <c r="S119" s="401">
        <f t="shared" ref="S119:S130" si="57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8">(+W119-U119)/U119</f>
        <v>-0.31736526946107785</v>
      </c>
      <c r="Y119" s="401">
        <f t="shared" ref="Y119:Y130" si="59">(+W119-V119)/V119</f>
        <v>-0.32142857142857145</v>
      </c>
    </row>
    <row r="120" spans="1:25" ht="12.75" customHeight="1" x14ac:dyDescent="0.2">
      <c r="A120" s="396" t="s">
        <v>99</v>
      </c>
      <c r="B120" s="396">
        <v>170</v>
      </c>
      <c r="C120" s="396">
        <v>166</v>
      </c>
      <c r="D120" s="396">
        <v>144</v>
      </c>
      <c r="E120" s="401">
        <f t="shared" si="52"/>
        <v>-0.15294117647058825</v>
      </c>
      <c r="F120" s="401">
        <f t="shared" si="53"/>
        <v>-0.13253012048192772</v>
      </c>
      <c r="H120" s="396">
        <v>185</v>
      </c>
      <c r="I120" s="396">
        <v>209</v>
      </c>
      <c r="J120" s="396">
        <v>142</v>
      </c>
      <c r="K120" s="401">
        <f t="shared" si="54"/>
        <v>-0.23243243243243245</v>
      </c>
      <c r="L120" s="401">
        <f t="shared" si="55"/>
        <v>-0.32057416267942584</v>
      </c>
      <c r="N120" s="396" t="s">
        <v>99</v>
      </c>
      <c r="O120" s="396">
        <v>170</v>
      </c>
      <c r="P120" s="396">
        <v>166</v>
      </c>
      <c r="Q120" s="396">
        <v>144</v>
      </c>
      <c r="R120" s="401">
        <f t="shared" si="56"/>
        <v>-0.15294117647058825</v>
      </c>
      <c r="S120" s="401">
        <f t="shared" si="57"/>
        <v>-0.13253012048192772</v>
      </c>
      <c r="U120" s="396">
        <v>185</v>
      </c>
      <c r="V120" s="396">
        <v>209</v>
      </c>
      <c r="W120" s="396">
        <v>142</v>
      </c>
      <c r="X120" s="401">
        <f t="shared" si="58"/>
        <v>-0.23243243243243245</v>
      </c>
      <c r="Y120" s="401">
        <f t="shared" si="59"/>
        <v>-0.32057416267942584</v>
      </c>
    </row>
    <row r="121" spans="1:25" ht="12.75" customHeight="1" x14ac:dyDescent="0.2">
      <c r="A121" s="396" t="s">
        <v>100</v>
      </c>
      <c r="E121" s="401"/>
      <c r="F121" s="401"/>
      <c r="K121" s="401"/>
      <c r="L121" s="401"/>
      <c r="N121" s="396" t="s">
        <v>100</v>
      </c>
      <c r="O121" s="396">
        <v>259</v>
      </c>
      <c r="P121" s="396">
        <v>285</v>
      </c>
      <c r="R121" s="401">
        <f t="shared" si="56"/>
        <v>-1</v>
      </c>
      <c r="S121" s="401">
        <f t="shared" si="57"/>
        <v>-1</v>
      </c>
      <c r="U121" s="396">
        <v>245</v>
      </c>
      <c r="V121" s="396">
        <v>221</v>
      </c>
      <c r="X121" s="401">
        <f t="shared" si="58"/>
        <v>-1</v>
      </c>
      <c r="Y121" s="401">
        <f t="shared" si="59"/>
        <v>-1</v>
      </c>
    </row>
    <row r="122" spans="1:25" ht="12.75" customHeight="1" x14ac:dyDescent="0.2">
      <c r="A122" s="396" t="s">
        <v>101</v>
      </c>
      <c r="B122" s="11"/>
      <c r="C122" s="11"/>
      <c r="D122" s="11"/>
      <c r="E122" s="401"/>
      <c r="F122" s="401"/>
      <c r="H122" s="11"/>
      <c r="I122" s="11"/>
      <c r="J122" s="11"/>
      <c r="K122" s="401"/>
      <c r="L122" s="401"/>
      <c r="N122" s="396" t="s">
        <v>101</v>
      </c>
      <c r="O122" s="11">
        <v>341</v>
      </c>
      <c r="P122" s="11">
        <v>329</v>
      </c>
      <c r="Q122" s="11"/>
      <c r="R122" s="401">
        <f t="shared" si="56"/>
        <v>-1</v>
      </c>
      <c r="S122" s="401">
        <f t="shared" si="57"/>
        <v>-1</v>
      </c>
      <c r="U122" s="11">
        <v>252</v>
      </c>
      <c r="V122" s="11">
        <v>236</v>
      </c>
      <c r="W122" s="11"/>
      <c r="X122" s="401">
        <f t="shared" si="58"/>
        <v>-1</v>
      </c>
      <c r="Y122" s="401">
        <f t="shared" si="59"/>
        <v>-1</v>
      </c>
    </row>
    <row r="123" spans="1:25" ht="12.75" customHeight="1" x14ac:dyDescent="0.2">
      <c r="A123" s="396" t="s">
        <v>102</v>
      </c>
      <c r="B123" s="11"/>
      <c r="C123" s="11"/>
      <c r="D123" s="11"/>
      <c r="E123" s="401"/>
      <c r="F123" s="401"/>
      <c r="H123" s="11"/>
      <c r="I123" s="11"/>
      <c r="J123" s="11"/>
      <c r="K123" s="401"/>
      <c r="L123" s="401"/>
      <c r="N123" s="396" t="s">
        <v>102</v>
      </c>
      <c r="O123" s="11">
        <v>368</v>
      </c>
      <c r="P123" s="11">
        <v>361</v>
      </c>
      <c r="Q123" s="11"/>
      <c r="R123" s="401">
        <f t="shared" si="56"/>
        <v>-1</v>
      </c>
      <c r="S123" s="401">
        <f t="shared" si="57"/>
        <v>-1</v>
      </c>
      <c r="U123" s="11">
        <v>257</v>
      </c>
      <c r="V123" s="11">
        <v>268</v>
      </c>
      <c r="W123" s="11"/>
      <c r="X123" s="401">
        <f t="shared" si="58"/>
        <v>-1</v>
      </c>
      <c r="Y123" s="401">
        <f t="shared" si="59"/>
        <v>-1</v>
      </c>
    </row>
    <row r="124" spans="1:25" ht="12.75" customHeight="1" x14ac:dyDescent="0.2">
      <c r="A124" s="396" t="s">
        <v>103</v>
      </c>
      <c r="B124" s="11"/>
      <c r="C124" s="11"/>
      <c r="D124" s="11"/>
      <c r="E124" s="401"/>
      <c r="F124" s="401"/>
      <c r="H124" s="11"/>
      <c r="I124" s="11"/>
      <c r="J124" s="11"/>
      <c r="K124" s="401"/>
      <c r="L124" s="401"/>
      <c r="N124" s="396" t="s">
        <v>103</v>
      </c>
      <c r="O124" s="11">
        <v>411</v>
      </c>
      <c r="P124" s="11">
        <v>439</v>
      </c>
      <c r="Q124" s="11"/>
      <c r="R124" s="401">
        <f t="shared" si="56"/>
        <v>-1</v>
      </c>
      <c r="S124" s="401">
        <f t="shared" si="57"/>
        <v>-1</v>
      </c>
      <c r="U124" s="11">
        <v>350</v>
      </c>
      <c r="V124" s="11">
        <v>284</v>
      </c>
      <c r="W124" s="11"/>
      <c r="X124" s="401">
        <f t="shared" si="58"/>
        <v>-1</v>
      </c>
      <c r="Y124" s="401">
        <f t="shared" si="59"/>
        <v>-1</v>
      </c>
    </row>
    <row r="125" spans="1:25" ht="12.75" customHeight="1" x14ac:dyDescent="0.2">
      <c r="A125" s="396" t="s">
        <v>104</v>
      </c>
      <c r="B125" s="11"/>
      <c r="C125" s="11"/>
      <c r="D125" s="11"/>
      <c r="E125" s="401"/>
      <c r="F125" s="401"/>
      <c r="H125" s="11"/>
      <c r="I125" s="11"/>
      <c r="J125" s="11"/>
      <c r="K125" s="401"/>
      <c r="L125" s="401"/>
      <c r="N125" s="396" t="s">
        <v>104</v>
      </c>
      <c r="O125" s="11">
        <v>398</v>
      </c>
      <c r="P125" s="11">
        <v>337</v>
      </c>
      <c r="Q125" s="11"/>
      <c r="R125" s="401">
        <f t="shared" si="56"/>
        <v>-1</v>
      </c>
      <c r="S125" s="401">
        <f t="shared" si="57"/>
        <v>-1</v>
      </c>
      <c r="U125" s="11">
        <v>332</v>
      </c>
      <c r="V125" s="11">
        <v>275</v>
      </c>
      <c r="W125" s="11"/>
      <c r="X125" s="401">
        <f t="shared" si="58"/>
        <v>-1</v>
      </c>
      <c r="Y125" s="401">
        <f t="shared" si="59"/>
        <v>-1</v>
      </c>
    </row>
    <row r="126" spans="1:25" ht="12.75" customHeight="1" x14ac:dyDescent="0.2">
      <c r="A126" s="396" t="s">
        <v>105</v>
      </c>
      <c r="B126" s="11"/>
      <c r="C126" s="11"/>
      <c r="D126" s="11"/>
      <c r="E126" s="401"/>
      <c r="F126" s="401"/>
      <c r="H126" s="11"/>
      <c r="I126" s="11"/>
      <c r="J126" s="11"/>
      <c r="K126" s="401"/>
      <c r="L126" s="401"/>
      <c r="N126" s="396" t="s">
        <v>105</v>
      </c>
      <c r="O126" s="11">
        <v>410</v>
      </c>
      <c r="P126" s="11">
        <v>349</v>
      </c>
      <c r="Q126" s="11"/>
      <c r="R126" s="401">
        <f t="shared" si="56"/>
        <v>-1</v>
      </c>
      <c r="S126" s="401">
        <f t="shared" si="57"/>
        <v>-1</v>
      </c>
      <c r="U126" s="11">
        <v>302</v>
      </c>
      <c r="V126" s="11">
        <v>299</v>
      </c>
      <c r="W126" s="11"/>
      <c r="X126" s="401">
        <f t="shared" si="58"/>
        <v>-1</v>
      </c>
      <c r="Y126" s="401">
        <f t="shared" si="59"/>
        <v>-1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6"/>
        <v>-1</v>
      </c>
      <c r="S127" s="401">
        <f t="shared" si="57"/>
        <v>-1</v>
      </c>
      <c r="U127" s="11">
        <v>327</v>
      </c>
      <c r="V127" s="11">
        <v>262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6"/>
        <v>-1</v>
      </c>
      <c r="S128" s="401">
        <f t="shared" si="57"/>
        <v>-1</v>
      </c>
      <c r="U128" s="11">
        <v>300</v>
      </c>
      <c r="V128" s="11">
        <v>256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6"/>
        <v>-1</v>
      </c>
      <c r="S129" s="401">
        <f t="shared" si="57"/>
        <v>-1</v>
      </c>
      <c r="U129" s="11">
        <v>310</v>
      </c>
      <c r="V129" s="11">
        <v>229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6"/>
        <v>-1</v>
      </c>
      <c r="S130" s="385">
        <f t="shared" si="57"/>
        <v>-1</v>
      </c>
      <c r="T130"/>
      <c r="U130" s="11">
        <v>309</v>
      </c>
      <c r="V130" s="6">
        <v>184</v>
      </c>
      <c r="W130" s="6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370</v>
      </c>
      <c r="C132" s="396">
        <f>SUM(C119:C130)</f>
        <v>339</v>
      </c>
      <c r="D132" s="396">
        <f>SUM(D119:D130)</f>
        <v>325</v>
      </c>
      <c r="E132" s="401">
        <f>(+D132-B132)/B132</f>
        <v>-0.12162162162162163</v>
      </c>
      <c r="F132" s="401">
        <f>(+D132-C132)/C132</f>
        <v>-4.1297935103244837E-2</v>
      </c>
      <c r="H132" s="396">
        <f>SUM(H119:H131)</f>
        <v>352</v>
      </c>
      <c r="I132" s="396">
        <f>SUM(I119:I131)</f>
        <v>377</v>
      </c>
      <c r="J132" s="396">
        <f>SUM(J119:J131)</f>
        <v>256</v>
      </c>
      <c r="K132" s="401">
        <f>(+J132-H132)/H132</f>
        <v>-0.27272727272727271</v>
      </c>
      <c r="L132" s="401">
        <f>(+J132-I132)/I132</f>
        <v>-0.32095490716180369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325</v>
      </c>
      <c r="R132" s="401">
        <f>(+Q132-O132)/O132</f>
        <v>-0.91178067318132461</v>
      </c>
      <c r="S132" s="401">
        <f>(+Q132-P132)/P132</f>
        <v>-0.90213791026799162</v>
      </c>
      <c r="U132" s="396">
        <f>SUM(U119:U131)</f>
        <v>3336</v>
      </c>
      <c r="V132" s="396">
        <f>SUM(V119:V131)</f>
        <v>2891</v>
      </c>
      <c r="W132" s="396">
        <f>SUM(W119:W131)</f>
        <v>256</v>
      </c>
      <c r="X132" s="401">
        <f>(+W132-U132)/U132</f>
        <v>-0.9232613908872902</v>
      </c>
      <c r="Y132" s="401">
        <f>(+W132-V132)/V132</f>
        <v>-0.91144932549290902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:E139" si="60">(+D138-B138)/B138</f>
        <v>-0.2986111111111111</v>
      </c>
      <c r="F138" s="401">
        <f t="shared" ref="F138:F139" si="61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:K139" si="62">(+J138-H138)/H138</f>
        <v>-0.25563909774436089</v>
      </c>
      <c r="L138" s="401">
        <f t="shared" ref="L138:L139" si="63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64">(+Q138-O138)/O138</f>
        <v>-0.2986111111111111</v>
      </c>
      <c r="S138" s="401">
        <f t="shared" ref="S138:S149" si="65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6">(+W138-U138)/U138</f>
        <v>-0.25563909774436089</v>
      </c>
      <c r="Y138" s="401">
        <f t="shared" ref="Y138:Y149" si="67">(+W138-V138)/V138</f>
        <v>-0.27737226277372262</v>
      </c>
    </row>
    <row r="139" spans="1:25" ht="12.75" customHeight="1" x14ac:dyDescent="0.2">
      <c r="A139" s="396" t="s">
        <v>99</v>
      </c>
      <c r="B139" s="396">
        <v>118</v>
      </c>
      <c r="C139" s="396">
        <v>145</v>
      </c>
      <c r="D139" s="396">
        <v>124</v>
      </c>
      <c r="E139" s="401">
        <f t="shared" si="60"/>
        <v>5.0847457627118647E-2</v>
      </c>
      <c r="F139" s="401">
        <f t="shared" si="61"/>
        <v>-0.14482758620689656</v>
      </c>
      <c r="H139" s="396">
        <v>157</v>
      </c>
      <c r="I139" s="396">
        <v>132</v>
      </c>
      <c r="J139" s="396">
        <v>95</v>
      </c>
      <c r="K139" s="401">
        <f t="shared" si="62"/>
        <v>-0.39490445859872614</v>
      </c>
      <c r="L139" s="401">
        <f t="shared" si="63"/>
        <v>-0.28030303030303028</v>
      </c>
      <c r="N139" s="396" t="s">
        <v>99</v>
      </c>
      <c r="O139" s="396">
        <v>118</v>
      </c>
      <c r="P139" s="396">
        <v>145</v>
      </c>
      <c r="Q139" s="396">
        <v>124</v>
      </c>
      <c r="R139" s="401">
        <f t="shared" si="64"/>
        <v>5.0847457627118647E-2</v>
      </c>
      <c r="S139" s="401">
        <f t="shared" si="65"/>
        <v>-0.14482758620689656</v>
      </c>
      <c r="U139" s="396">
        <v>157</v>
      </c>
      <c r="V139" s="396">
        <v>132</v>
      </c>
      <c r="W139" s="396">
        <v>95</v>
      </c>
      <c r="X139" s="401">
        <f t="shared" si="66"/>
        <v>-0.39490445859872614</v>
      </c>
      <c r="Y139" s="401">
        <f t="shared" si="67"/>
        <v>-0.28030303030303028</v>
      </c>
    </row>
    <row r="140" spans="1:25" ht="12.75" customHeight="1" x14ac:dyDescent="0.2">
      <c r="A140" s="396" t="s">
        <v>100</v>
      </c>
      <c r="E140" s="401"/>
      <c r="F140" s="401"/>
      <c r="K140" s="401"/>
      <c r="L140" s="401"/>
      <c r="N140" s="396" t="s">
        <v>100</v>
      </c>
      <c r="O140" s="396">
        <v>227</v>
      </c>
      <c r="P140" s="396">
        <v>234</v>
      </c>
      <c r="R140" s="401">
        <f t="shared" si="64"/>
        <v>-1</v>
      </c>
      <c r="S140" s="401">
        <f t="shared" si="65"/>
        <v>-1</v>
      </c>
      <c r="U140" s="396">
        <v>169</v>
      </c>
      <c r="V140" s="396">
        <v>164</v>
      </c>
      <c r="X140" s="401">
        <f t="shared" si="66"/>
        <v>-1</v>
      </c>
      <c r="Y140" s="401">
        <f t="shared" si="67"/>
        <v>-1</v>
      </c>
    </row>
    <row r="141" spans="1:25" ht="12.75" customHeight="1" x14ac:dyDescent="0.2">
      <c r="A141" s="396" t="s">
        <v>101</v>
      </c>
      <c r="B141" s="11"/>
      <c r="C141" s="11"/>
      <c r="D141" s="11"/>
      <c r="E141" s="401"/>
      <c r="F141" s="401"/>
      <c r="H141" s="11"/>
      <c r="I141" s="11"/>
      <c r="J141" s="11"/>
      <c r="K141" s="401"/>
      <c r="L141" s="401"/>
      <c r="N141" s="396" t="s">
        <v>101</v>
      </c>
      <c r="O141" s="11">
        <v>273</v>
      </c>
      <c r="P141" s="11">
        <v>250</v>
      </c>
      <c r="Q141" s="11"/>
      <c r="R141" s="401">
        <f t="shared" si="64"/>
        <v>-1</v>
      </c>
      <c r="S141" s="401">
        <f t="shared" si="65"/>
        <v>-1</v>
      </c>
      <c r="U141" s="11">
        <v>189</v>
      </c>
      <c r="V141" s="11">
        <v>203</v>
      </c>
      <c r="W141" s="11"/>
      <c r="X141" s="401">
        <f t="shared" si="66"/>
        <v>-1</v>
      </c>
      <c r="Y141" s="401">
        <f t="shared" si="67"/>
        <v>-1</v>
      </c>
    </row>
    <row r="142" spans="1:25" ht="12.75" customHeight="1" x14ac:dyDescent="0.2">
      <c r="A142" s="396" t="s">
        <v>102</v>
      </c>
      <c r="B142" s="11"/>
      <c r="C142" s="11"/>
      <c r="D142" s="11"/>
      <c r="E142" s="401"/>
      <c r="F142" s="401"/>
      <c r="H142" s="11"/>
      <c r="I142" s="11"/>
      <c r="J142" s="11"/>
      <c r="K142" s="401"/>
      <c r="L142" s="401"/>
      <c r="N142" s="396" t="s">
        <v>102</v>
      </c>
      <c r="O142" s="11">
        <v>279</v>
      </c>
      <c r="P142" s="11">
        <v>273</v>
      </c>
      <c r="Q142" s="11"/>
      <c r="R142" s="401">
        <f t="shared" si="64"/>
        <v>-1</v>
      </c>
      <c r="S142" s="401">
        <f t="shared" si="65"/>
        <v>-1</v>
      </c>
      <c r="U142" s="11">
        <v>211</v>
      </c>
      <c r="V142" s="11">
        <v>196</v>
      </c>
      <c r="W142" s="11"/>
      <c r="X142" s="401">
        <f t="shared" si="66"/>
        <v>-1</v>
      </c>
      <c r="Y142" s="401">
        <f t="shared" si="67"/>
        <v>-1</v>
      </c>
    </row>
    <row r="143" spans="1:25" ht="12.75" customHeight="1" x14ac:dyDescent="0.2">
      <c r="A143" s="396" t="s">
        <v>103</v>
      </c>
      <c r="B143" s="11"/>
      <c r="C143" s="11"/>
      <c r="D143" s="11"/>
      <c r="E143" s="401"/>
      <c r="F143" s="401"/>
      <c r="H143" s="11"/>
      <c r="I143" s="11"/>
      <c r="J143" s="11"/>
      <c r="K143" s="401"/>
      <c r="L143" s="401"/>
      <c r="N143" s="396" t="s">
        <v>103</v>
      </c>
      <c r="O143" s="11">
        <v>344</v>
      </c>
      <c r="P143" s="11">
        <v>305</v>
      </c>
      <c r="Q143" s="11"/>
      <c r="R143" s="401">
        <f t="shared" si="64"/>
        <v>-1</v>
      </c>
      <c r="S143" s="401">
        <f t="shared" si="65"/>
        <v>-1</v>
      </c>
      <c r="U143" s="11">
        <v>289</v>
      </c>
      <c r="V143" s="11">
        <v>245</v>
      </c>
      <c r="W143" s="11"/>
      <c r="X143" s="401">
        <f t="shared" si="66"/>
        <v>-1</v>
      </c>
      <c r="Y143" s="401">
        <f t="shared" si="67"/>
        <v>-1</v>
      </c>
    </row>
    <row r="144" spans="1:25" ht="12.75" customHeight="1" x14ac:dyDescent="0.2">
      <c r="A144" s="396" t="s">
        <v>104</v>
      </c>
      <c r="B144" s="11"/>
      <c r="C144" s="11"/>
      <c r="D144" s="11"/>
      <c r="E144" s="401"/>
      <c r="F144" s="401"/>
      <c r="H144" s="11"/>
      <c r="I144" s="11"/>
      <c r="J144" s="11"/>
      <c r="K144" s="401"/>
      <c r="L144" s="401"/>
      <c r="N144" s="396" t="s">
        <v>104</v>
      </c>
      <c r="O144" s="11">
        <v>346</v>
      </c>
      <c r="P144" s="11">
        <v>235</v>
      </c>
      <c r="Q144" s="11"/>
      <c r="R144" s="401">
        <f t="shared" si="64"/>
        <v>-1</v>
      </c>
      <c r="S144" s="401">
        <f t="shared" si="65"/>
        <v>-1</v>
      </c>
      <c r="U144" s="11">
        <v>270</v>
      </c>
      <c r="V144" s="11">
        <v>194</v>
      </c>
      <c r="W144" s="11"/>
      <c r="X144" s="401">
        <f t="shared" si="66"/>
        <v>-1</v>
      </c>
      <c r="Y144" s="401">
        <f t="shared" si="67"/>
        <v>-1</v>
      </c>
    </row>
    <row r="145" spans="1:25" ht="12.75" customHeight="1" x14ac:dyDescent="0.2">
      <c r="A145" s="396" t="s">
        <v>105</v>
      </c>
      <c r="B145" s="11"/>
      <c r="C145" s="11"/>
      <c r="D145" s="11"/>
      <c r="E145" s="401"/>
      <c r="F145" s="401"/>
      <c r="H145" s="11"/>
      <c r="I145" s="11"/>
      <c r="J145" s="11"/>
      <c r="K145" s="401"/>
      <c r="L145" s="401"/>
      <c r="N145" s="396" t="s">
        <v>105</v>
      </c>
      <c r="O145" s="11">
        <v>303</v>
      </c>
      <c r="P145" s="11">
        <v>225</v>
      </c>
      <c r="Q145" s="11"/>
      <c r="R145" s="401">
        <f t="shared" si="64"/>
        <v>-1</v>
      </c>
      <c r="S145" s="401">
        <f t="shared" si="65"/>
        <v>-1</v>
      </c>
      <c r="U145" s="11">
        <v>273</v>
      </c>
      <c r="V145" s="11">
        <v>204</v>
      </c>
      <c r="W145" s="11"/>
      <c r="X145" s="401">
        <f t="shared" si="66"/>
        <v>-1</v>
      </c>
      <c r="Y145" s="401">
        <f t="shared" si="67"/>
        <v>-1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64"/>
        <v>-1</v>
      </c>
      <c r="S146" s="401">
        <f t="shared" si="65"/>
        <v>-1</v>
      </c>
      <c r="U146" s="11">
        <v>237</v>
      </c>
      <c r="V146" s="11">
        <v>186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64"/>
        <v>-1</v>
      </c>
      <c r="S147" s="401">
        <f t="shared" si="65"/>
        <v>-1</v>
      </c>
      <c r="U147" s="11">
        <v>231</v>
      </c>
      <c r="V147" s="11">
        <v>172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64"/>
        <v>-1</v>
      </c>
      <c r="S148" s="401">
        <f t="shared" si="65"/>
        <v>-1</v>
      </c>
      <c r="U148" s="11">
        <v>240</v>
      </c>
      <c r="V148" s="11">
        <v>128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64"/>
        <v>-0.22</v>
      </c>
      <c r="S149" s="385">
        <f t="shared" si="65"/>
        <v>0</v>
      </c>
      <c r="T149"/>
      <c r="U149" s="11">
        <v>222</v>
      </c>
      <c r="V149" s="6">
        <v>137</v>
      </c>
      <c r="W149" s="6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262</v>
      </c>
      <c r="C151" s="396">
        <f>SUM(C138:C149)</f>
        <v>272</v>
      </c>
      <c r="D151" s="396">
        <f>SUM(D138:D149)</f>
        <v>225</v>
      </c>
      <c r="E151" s="401">
        <f>(+D151-B151)/B151</f>
        <v>-0.14122137404580154</v>
      </c>
      <c r="F151" s="401">
        <f>(+D151-C151)/C151</f>
        <v>-0.17279411764705882</v>
      </c>
      <c r="H151" s="396">
        <f>SUM(H138:H149)</f>
        <v>290</v>
      </c>
      <c r="I151" s="396">
        <f>SUM(I138:I149)</f>
        <v>269</v>
      </c>
      <c r="J151" s="396">
        <f>SUM(J138:J149)</f>
        <v>194</v>
      </c>
      <c r="K151" s="401">
        <f>(+J151-H151)/H151</f>
        <v>-0.33103448275862069</v>
      </c>
      <c r="L151" s="401">
        <f>(+J151-I151)/I151</f>
        <v>-0.27881040892193309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303</v>
      </c>
      <c r="R151" s="401">
        <f>(+Q151-O151)/O151</f>
        <v>-0.89482818465810487</v>
      </c>
      <c r="S151" s="401">
        <f>(+Q151-P151)/P151</f>
        <v>-0.87359198998748433</v>
      </c>
      <c r="U151" s="396">
        <f>SUM(U138:U149)</f>
        <v>2621</v>
      </c>
      <c r="V151" s="396">
        <f>SUM(V138:V149)</f>
        <v>2098</v>
      </c>
      <c r="W151" s="396">
        <f>SUM(W138:W149)</f>
        <v>194</v>
      </c>
      <c r="X151" s="401">
        <f>(+W151-U151)/U151</f>
        <v>-0.92598244944677599</v>
      </c>
      <c r="Y151" s="401">
        <f>(+W151-V151)/V151</f>
        <v>-0.90753098188751191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44996</v>
      </c>
      <c r="F155" s="402" t="s">
        <v>117</v>
      </c>
      <c r="G155" s="402"/>
      <c r="N155" s="395">
        <f ca="1">TODAY()</f>
        <v>44996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:E160" si="68">(+D159-B159)/B159</f>
        <v>-0.32330827067669171</v>
      </c>
      <c r="F159" s="401">
        <f t="shared" ref="F159:F160" si="69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:K160" si="70">(+J159-H159)/H159</f>
        <v>-0.25742574257425743</v>
      </c>
      <c r="L159" s="401">
        <f t="shared" ref="L159:L160" si="71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72">(+Q159-O159)/O159</f>
        <v>-0.32330827067669171</v>
      </c>
      <c r="S159" s="401">
        <f t="shared" ref="S159:S170" si="73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74">(+W159-U159)/U159</f>
        <v>-0.25742574257425743</v>
      </c>
      <c r="Y159" s="401">
        <f t="shared" ref="Y159:Y170" si="75">(+W159-V159)/V159</f>
        <v>-0.18478260869565216</v>
      </c>
    </row>
    <row r="160" spans="1:25" ht="12.75" customHeight="1" x14ac:dyDescent="0.2">
      <c r="A160" s="396" t="s">
        <v>99</v>
      </c>
      <c r="B160" s="396">
        <v>131</v>
      </c>
      <c r="C160" s="396">
        <v>102</v>
      </c>
      <c r="D160" s="396">
        <v>90</v>
      </c>
      <c r="E160" s="401">
        <f t="shared" si="68"/>
        <v>-0.31297709923664124</v>
      </c>
      <c r="F160" s="401">
        <f t="shared" si="69"/>
        <v>-0.11764705882352941</v>
      </c>
      <c r="H160" s="396">
        <v>111</v>
      </c>
      <c r="I160" s="396">
        <v>112</v>
      </c>
      <c r="J160" s="396">
        <v>60</v>
      </c>
      <c r="K160" s="401">
        <f t="shared" si="70"/>
        <v>-0.45945945945945948</v>
      </c>
      <c r="L160" s="401">
        <f t="shared" si="71"/>
        <v>-0.4642857142857143</v>
      </c>
      <c r="N160" s="396" t="s">
        <v>99</v>
      </c>
      <c r="O160" s="396">
        <v>131</v>
      </c>
      <c r="P160" s="396">
        <v>102</v>
      </c>
      <c r="Q160" s="396">
        <v>90</v>
      </c>
      <c r="R160" s="401">
        <f t="shared" si="72"/>
        <v>-0.31297709923664124</v>
      </c>
      <c r="S160" s="401">
        <f t="shared" si="73"/>
        <v>-0.11764705882352941</v>
      </c>
      <c r="U160" s="396">
        <v>111</v>
      </c>
      <c r="V160" s="396">
        <v>112</v>
      </c>
      <c r="W160" s="396">
        <v>60</v>
      </c>
      <c r="X160" s="401">
        <f t="shared" si="74"/>
        <v>-0.45945945945945948</v>
      </c>
      <c r="Y160" s="401">
        <f t="shared" si="75"/>
        <v>-0.4642857142857143</v>
      </c>
    </row>
    <row r="161" spans="1:25" ht="12.75" customHeight="1" x14ac:dyDescent="0.2">
      <c r="A161" s="396" t="s">
        <v>100</v>
      </c>
      <c r="E161" s="401"/>
      <c r="F161" s="401"/>
      <c r="K161" s="401"/>
      <c r="L161" s="401"/>
      <c r="N161" s="396" t="s">
        <v>100</v>
      </c>
      <c r="O161" s="396">
        <v>165</v>
      </c>
      <c r="P161" s="396">
        <v>170</v>
      </c>
      <c r="R161" s="401">
        <f t="shared" si="72"/>
        <v>-1</v>
      </c>
      <c r="S161" s="401">
        <f t="shared" si="73"/>
        <v>-1</v>
      </c>
      <c r="U161" s="396">
        <v>132</v>
      </c>
      <c r="V161" s="396">
        <v>131</v>
      </c>
      <c r="X161" s="401">
        <f t="shared" si="74"/>
        <v>-1</v>
      </c>
      <c r="Y161" s="401">
        <f t="shared" si="75"/>
        <v>-1</v>
      </c>
    </row>
    <row r="162" spans="1:25" ht="12.75" customHeight="1" x14ac:dyDescent="0.2">
      <c r="A162" s="396" t="s">
        <v>101</v>
      </c>
      <c r="B162" s="11"/>
      <c r="C162" s="11"/>
      <c r="D162" s="11"/>
      <c r="E162" s="401"/>
      <c r="F162" s="401"/>
      <c r="H162" s="11"/>
      <c r="I162" s="11"/>
      <c r="J162" s="11"/>
      <c r="K162" s="401"/>
      <c r="L162" s="401"/>
      <c r="N162" s="396" t="s">
        <v>101</v>
      </c>
      <c r="O162" s="11">
        <v>216</v>
      </c>
      <c r="P162" s="11">
        <v>211</v>
      </c>
      <c r="Q162" s="11"/>
      <c r="R162" s="401">
        <f t="shared" si="72"/>
        <v>-1</v>
      </c>
      <c r="S162" s="401">
        <f t="shared" si="73"/>
        <v>-1</v>
      </c>
      <c r="U162" s="11">
        <v>155</v>
      </c>
      <c r="V162" s="11">
        <v>130</v>
      </c>
      <c r="W162" s="11"/>
      <c r="X162" s="401">
        <f t="shared" si="74"/>
        <v>-1</v>
      </c>
      <c r="Y162" s="401">
        <f t="shared" si="75"/>
        <v>-1</v>
      </c>
    </row>
    <row r="163" spans="1:25" ht="12.75" customHeight="1" x14ac:dyDescent="0.2">
      <c r="A163" s="396" t="s">
        <v>102</v>
      </c>
      <c r="B163" s="11"/>
      <c r="C163" s="11"/>
      <c r="D163" s="11"/>
      <c r="E163" s="401"/>
      <c r="F163" s="401"/>
      <c r="H163" s="11"/>
      <c r="I163" s="11"/>
      <c r="J163" s="11"/>
      <c r="K163" s="401"/>
      <c r="L163" s="401"/>
      <c r="N163" s="396" t="s">
        <v>102</v>
      </c>
      <c r="O163" s="11">
        <v>244</v>
      </c>
      <c r="P163" s="11">
        <v>197</v>
      </c>
      <c r="Q163" s="11"/>
      <c r="R163" s="401">
        <f t="shared" si="72"/>
        <v>-1</v>
      </c>
      <c r="S163" s="401">
        <f t="shared" si="73"/>
        <v>-1</v>
      </c>
      <c r="U163" s="11">
        <v>185</v>
      </c>
      <c r="V163" s="11">
        <v>167</v>
      </c>
      <c r="W163" s="11"/>
      <c r="X163" s="401">
        <f t="shared" si="74"/>
        <v>-1</v>
      </c>
      <c r="Y163" s="401">
        <f t="shared" si="75"/>
        <v>-1</v>
      </c>
    </row>
    <row r="164" spans="1:25" ht="12.75" customHeight="1" x14ac:dyDescent="0.2">
      <c r="A164" s="396" t="s">
        <v>103</v>
      </c>
      <c r="B164" s="11"/>
      <c r="C164" s="11"/>
      <c r="D164" s="11"/>
      <c r="E164" s="401"/>
      <c r="F164" s="401"/>
      <c r="H164" s="11"/>
      <c r="I164" s="11"/>
      <c r="J164" s="11"/>
      <c r="K164" s="401"/>
      <c r="L164" s="401"/>
      <c r="N164" s="396" t="s">
        <v>103</v>
      </c>
      <c r="O164" s="11">
        <v>237</v>
      </c>
      <c r="P164" s="11">
        <v>223</v>
      </c>
      <c r="Q164" s="11"/>
      <c r="R164" s="401">
        <f t="shared" si="72"/>
        <v>-1</v>
      </c>
      <c r="S164" s="401">
        <f t="shared" si="73"/>
        <v>-1</v>
      </c>
      <c r="U164" s="11">
        <v>216</v>
      </c>
      <c r="V164" s="11">
        <v>142</v>
      </c>
      <c r="W164" s="11"/>
      <c r="X164" s="401">
        <f t="shared" si="74"/>
        <v>-1</v>
      </c>
      <c r="Y164" s="401">
        <f t="shared" si="75"/>
        <v>-1</v>
      </c>
    </row>
    <row r="165" spans="1:25" ht="12.75" customHeight="1" x14ac:dyDescent="0.2">
      <c r="A165" s="396" t="s">
        <v>104</v>
      </c>
      <c r="B165" s="11"/>
      <c r="C165" s="11"/>
      <c r="D165" s="11"/>
      <c r="E165" s="401"/>
      <c r="F165" s="401"/>
      <c r="H165" s="11"/>
      <c r="I165" s="11"/>
      <c r="J165" s="11"/>
      <c r="K165" s="401"/>
      <c r="L165" s="401"/>
      <c r="N165" s="396" t="s">
        <v>104</v>
      </c>
      <c r="O165" s="11">
        <v>256</v>
      </c>
      <c r="P165" s="11">
        <v>205</v>
      </c>
      <c r="Q165" s="11"/>
      <c r="R165" s="401">
        <f t="shared" si="72"/>
        <v>-1</v>
      </c>
      <c r="S165" s="401">
        <f t="shared" si="73"/>
        <v>-1</v>
      </c>
      <c r="U165" s="11">
        <v>190</v>
      </c>
      <c r="V165" s="11">
        <v>155</v>
      </c>
      <c r="W165" s="11"/>
      <c r="X165" s="401">
        <f t="shared" si="74"/>
        <v>-1</v>
      </c>
      <c r="Y165" s="401">
        <f t="shared" si="75"/>
        <v>-1</v>
      </c>
    </row>
    <row r="166" spans="1:25" ht="12.75" customHeight="1" x14ac:dyDescent="0.2">
      <c r="A166" s="396" t="s">
        <v>105</v>
      </c>
      <c r="B166" s="11"/>
      <c r="C166" s="11"/>
      <c r="D166" s="11"/>
      <c r="E166" s="401"/>
      <c r="F166" s="401"/>
      <c r="H166" s="11"/>
      <c r="I166" s="11"/>
      <c r="J166" s="11"/>
      <c r="K166" s="401"/>
      <c r="L166" s="401"/>
      <c r="N166" s="396" t="s">
        <v>105</v>
      </c>
      <c r="O166" s="11">
        <v>238</v>
      </c>
      <c r="P166" s="11">
        <v>183</v>
      </c>
      <c r="Q166" s="11"/>
      <c r="R166" s="401">
        <f t="shared" si="72"/>
        <v>-1</v>
      </c>
      <c r="S166" s="401">
        <f t="shared" si="73"/>
        <v>-1</v>
      </c>
      <c r="U166" s="11">
        <v>187</v>
      </c>
      <c r="V166" s="11">
        <v>159</v>
      </c>
      <c r="W166" s="11"/>
      <c r="X166" s="401">
        <f t="shared" si="74"/>
        <v>-1</v>
      </c>
      <c r="Y166" s="401">
        <f t="shared" si="75"/>
        <v>-1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72"/>
        <v>-1</v>
      </c>
      <c r="S167" s="401">
        <f t="shared" si="73"/>
        <v>-1</v>
      </c>
      <c r="U167" s="11">
        <v>192</v>
      </c>
      <c r="V167" s="11">
        <v>171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72"/>
        <v>-1</v>
      </c>
      <c r="S168" s="401">
        <f t="shared" si="73"/>
        <v>-1</v>
      </c>
      <c r="U168" s="11">
        <v>187</v>
      </c>
      <c r="V168" s="11">
        <v>158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72"/>
        <v>-1</v>
      </c>
      <c r="S169" s="401">
        <f t="shared" si="73"/>
        <v>-1</v>
      </c>
      <c r="U169" s="11">
        <v>141</v>
      </c>
      <c r="V169" s="11">
        <v>116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72"/>
        <v>-1</v>
      </c>
      <c r="S170" s="385">
        <f t="shared" si="73"/>
        <v>-1</v>
      </c>
      <c r="T170"/>
      <c r="U170" s="11">
        <v>165</v>
      </c>
      <c r="V170" s="6">
        <v>103</v>
      </c>
      <c r="W170" s="6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264</v>
      </c>
      <c r="C172" s="396">
        <f>SUM(C159:C170)</f>
        <v>222</v>
      </c>
      <c r="D172" s="396">
        <f>SUM(D159:D170)</f>
        <v>180</v>
      </c>
      <c r="E172" s="401">
        <f>(+D172-B172)/B172</f>
        <v>-0.31818181818181818</v>
      </c>
      <c r="F172" s="401">
        <f>(+D172-C172)/C172</f>
        <v>-0.1891891891891892</v>
      </c>
      <c r="H172" s="396">
        <f>SUM(H159:H170)</f>
        <v>212</v>
      </c>
      <c r="I172" s="396">
        <f>SUM(I159:I170)</f>
        <v>204</v>
      </c>
      <c r="J172" s="396">
        <f>SUM(J159:J170)</f>
        <v>135</v>
      </c>
      <c r="K172" s="401">
        <f>(+J172-H172)/H172</f>
        <v>-0.3632075471698113</v>
      </c>
      <c r="L172" s="401">
        <f>(+J172-I172)/I172</f>
        <v>-0.33823529411764708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180</v>
      </c>
      <c r="R172" s="401">
        <f>(+Q172-O172)/O172</f>
        <v>-0.91716520938794288</v>
      </c>
      <c r="S172" s="401">
        <f>(+Q172-P172)/P172</f>
        <v>-0.90580847723704871</v>
      </c>
      <c r="U172" s="396">
        <f>SUM(U159:U170)</f>
        <v>1962</v>
      </c>
      <c r="V172" s="396">
        <f>SUM(V159:V170)</f>
        <v>1636</v>
      </c>
      <c r="W172" s="396">
        <f>SUM(W159:W170)</f>
        <v>135</v>
      </c>
      <c r="X172" s="401">
        <f>(+W172-U172)/U172</f>
        <v>-0.93119266055045868</v>
      </c>
      <c r="Y172" s="401">
        <f>(+W172-V172)/V172</f>
        <v>-0.91748166259168706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:E179" si="76">(+D178-B178)/B178</f>
        <v>-0.3048780487804878</v>
      </c>
      <c r="F178" s="401">
        <f t="shared" ref="F178:F179" si="77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:K179" si="78">(+J178-H178)/H178</f>
        <v>-0.35164835164835168</v>
      </c>
      <c r="L178" s="401">
        <f t="shared" ref="L178:L179" si="79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80">(+Q178-O178)/O178</f>
        <v>-0.3048780487804878</v>
      </c>
      <c r="S178" s="401">
        <f t="shared" ref="S178:S189" si="81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82">(+W178-U178)/U178</f>
        <v>-0.35164835164835168</v>
      </c>
      <c r="Y178" s="401">
        <f t="shared" ref="Y178:Y189" si="83">(+W178-V178)/V178</f>
        <v>-0.29761904761904762</v>
      </c>
    </row>
    <row r="179" spans="1:25" ht="12.75" customHeight="1" x14ac:dyDescent="0.2">
      <c r="A179" s="396" t="s">
        <v>99</v>
      </c>
      <c r="B179" s="396">
        <v>87</v>
      </c>
      <c r="C179" s="396">
        <v>70</v>
      </c>
      <c r="D179" s="396">
        <v>92</v>
      </c>
      <c r="E179" s="401">
        <f t="shared" si="76"/>
        <v>5.7471264367816091E-2</v>
      </c>
      <c r="F179" s="401">
        <f t="shared" si="77"/>
        <v>0.31428571428571428</v>
      </c>
      <c r="H179" s="396">
        <v>80</v>
      </c>
      <c r="I179" s="396">
        <v>72</v>
      </c>
      <c r="J179" s="396">
        <v>56</v>
      </c>
      <c r="K179" s="401">
        <f t="shared" si="78"/>
        <v>-0.3</v>
      </c>
      <c r="L179" s="401">
        <f t="shared" si="79"/>
        <v>-0.22222222222222221</v>
      </c>
      <c r="N179" s="396" t="s">
        <v>99</v>
      </c>
      <c r="O179" s="396">
        <v>87</v>
      </c>
      <c r="P179" s="396">
        <v>70</v>
      </c>
      <c r="Q179" s="396">
        <v>92</v>
      </c>
      <c r="R179" s="401">
        <f t="shared" si="80"/>
        <v>5.7471264367816091E-2</v>
      </c>
      <c r="S179" s="401">
        <f t="shared" si="81"/>
        <v>0.31428571428571428</v>
      </c>
      <c r="U179" s="396">
        <v>80</v>
      </c>
      <c r="V179" s="396">
        <v>72</v>
      </c>
      <c r="W179" s="396">
        <v>56</v>
      </c>
      <c r="X179" s="401">
        <f t="shared" si="82"/>
        <v>-0.3</v>
      </c>
      <c r="Y179" s="401">
        <f t="shared" si="83"/>
        <v>-0.22222222222222221</v>
      </c>
    </row>
    <row r="180" spans="1:25" ht="12.75" customHeight="1" x14ac:dyDescent="0.2">
      <c r="A180" s="396" t="s">
        <v>100</v>
      </c>
      <c r="E180" s="401"/>
      <c r="F180" s="401"/>
      <c r="K180" s="401"/>
      <c r="L180" s="401"/>
      <c r="N180" s="396" t="s">
        <v>100</v>
      </c>
      <c r="O180" s="396">
        <v>135</v>
      </c>
      <c r="P180" s="396">
        <v>103</v>
      </c>
      <c r="R180" s="401">
        <f t="shared" si="80"/>
        <v>-1</v>
      </c>
      <c r="S180" s="401">
        <f t="shared" si="81"/>
        <v>-1</v>
      </c>
      <c r="U180" s="396">
        <v>123</v>
      </c>
      <c r="V180" s="396">
        <v>101</v>
      </c>
      <c r="X180" s="401">
        <f t="shared" si="82"/>
        <v>-1</v>
      </c>
      <c r="Y180" s="401">
        <f t="shared" si="83"/>
        <v>-1</v>
      </c>
    </row>
    <row r="181" spans="1:25" ht="12.75" customHeight="1" x14ac:dyDescent="0.2">
      <c r="A181" s="396" t="s">
        <v>101</v>
      </c>
      <c r="B181" s="11"/>
      <c r="C181" s="11"/>
      <c r="D181" s="11"/>
      <c r="E181" s="401"/>
      <c r="F181" s="401"/>
      <c r="H181" s="11"/>
      <c r="I181" s="11"/>
      <c r="J181" s="11"/>
      <c r="K181" s="401"/>
      <c r="L181" s="401"/>
      <c r="N181" s="396" t="s">
        <v>101</v>
      </c>
      <c r="O181" s="11">
        <v>152</v>
      </c>
      <c r="P181" s="11">
        <v>133</v>
      </c>
      <c r="Q181" s="11"/>
      <c r="R181" s="401">
        <f t="shared" si="80"/>
        <v>-1</v>
      </c>
      <c r="S181" s="401">
        <f t="shared" si="81"/>
        <v>-1</v>
      </c>
      <c r="U181" s="11">
        <v>98</v>
      </c>
      <c r="V181" s="11">
        <v>112</v>
      </c>
      <c r="W181" s="11"/>
      <c r="X181" s="401">
        <f t="shared" si="82"/>
        <v>-1</v>
      </c>
      <c r="Y181" s="401">
        <f t="shared" si="83"/>
        <v>-1</v>
      </c>
    </row>
    <row r="182" spans="1:25" ht="12.75" customHeight="1" x14ac:dyDescent="0.2">
      <c r="A182" s="396" t="s">
        <v>102</v>
      </c>
      <c r="B182" s="11"/>
      <c r="C182" s="11"/>
      <c r="D182" s="11"/>
      <c r="E182" s="401"/>
      <c r="F182" s="401"/>
      <c r="H182" s="11"/>
      <c r="I182" s="11"/>
      <c r="J182" s="11"/>
      <c r="K182" s="401"/>
      <c r="L182" s="401"/>
      <c r="N182" s="396" t="s">
        <v>102</v>
      </c>
      <c r="O182" s="11">
        <v>161</v>
      </c>
      <c r="P182" s="11">
        <v>165</v>
      </c>
      <c r="Q182" s="11"/>
      <c r="R182" s="401">
        <f t="shared" si="80"/>
        <v>-1</v>
      </c>
      <c r="S182" s="401">
        <f t="shared" si="81"/>
        <v>-1</v>
      </c>
      <c r="U182" s="11">
        <v>115</v>
      </c>
      <c r="V182" s="11">
        <v>106</v>
      </c>
      <c r="W182" s="11"/>
      <c r="X182" s="401">
        <f t="shared" si="82"/>
        <v>-1</v>
      </c>
      <c r="Y182" s="401">
        <f t="shared" si="83"/>
        <v>-1</v>
      </c>
    </row>
    <row r="183" spans="1:25" ht="12.75" customHeight="1" x14ac:dyDescent="0.2">
      <c r="A183" s="396" t="s">
        <v>103</v>
      </c>
      <c r="B183" s="11"/>
      <c r="C183" s="11"/>
      <c r="D183" s="11"/>
      <c r="E183" s="401"/>
      <c r="F183" s="401"/>
      <c r="H183" s="11"/>
      <c r="I183" s="11"/>
      <c r="J183" s="11"/>
      <c r="K183" s="401"/>
      <c r="L183" s="401"/>
      <c r="N183" s="396" t="s">
        <v>103</v>
      </c>
      <c r="O183" s="11">
        <v>185</v>
      </c>
      <c r="P183" s="11">
        <v>153</v>
      </c>
      <c r="Q183" s="11"/>
      <c r="R183" s="401">
        <f t="shared" si="80"/>
        <v>-1</v>
      </c>
      <c r="S183" s="401">
        <f t="shared" si="81"/>
        <v>-1</v>
      </c>
      <c r="U183" s="11">
        <v>180</v>
      </c>
      <c r="V183" s="11">
        <v>148</v>
      </c>
      <c r="W183" s="11"/>
      <c r="X183" s="401">
        <f t="shared" si="82"/>
        <v>-1</v>
      </c>
      <c r="Y183" s="401">
        <f t="shared" si="83"/>
        <v>-1</v>
      </c>
    </row>
    <row r="184" spans="1:25" ht="12.75" customHeight="1" x14ac:dyDescent="0.2">
      <c r="A184" s="396" t="s">
        <v>104</v>
      </c>
      <c r="B184" s="11"/>
      <c r="C184" s="11"/>
      <c r="D184" s="11"/>
      <c r="E184" s="401"/>
      <c r="F184" s="401"/>
      <c r="H184" s="11"/>
      <c r="I184" s="11"/>
      <c r="J184" s="11"/>
      <c r="K184" s="401"/>
      <c r="L184" s="401"/>
      <c r="N184" s="396" t="s">
        <v>104</v>
      </c>
      <c r="O184" s="11">
        <v>150</v>
      </c>
      <c r="P184" s="11">
        <v>133</v>
      </c>
      <c r="Q184" s="11"/>
      <c r="R184" s="401">
        <f t="shared" si="80"/>
        <v>-1</v>
      </c>
      <c r="S184" s="401">
        <f t="shared" si="81"/>
        <v>-1</v>
      </c>
      <c r="U184" s="11">
        <v>149</v>
      </c>
      <c r="V184" s="11">
        <v>140</v>
      </c>
      <c r="W184" s="11"/>
      <c r="X184" s="401">
        <f t="shared" si="82"/>
        <v>-1</v>
      </c>
      <c r="Y184" s="401">
        <f t="shared" si="83"/>
        <v>-1</v>
      </c>
    </row>
    <row r="185" spans="1:25" ht="12.75" customHeight="1" x14ac:dyDescent="0.2">
      <c r="A185" s="396" t="s">
        <v>105</v>
      </c>
      <c r="B185" s="11"/>
      <c r="C185" s="11"/>
      <c r="D185" s="11"/>
      <c r="E185" s="401"/>
      <c r="F185" s="401"/>
      <c r="H185" s="11"/>
      <c r="I185" s="11"/>
      <c r="J185" s="11"/>
      <c r="K185" s="401"/>
      <c r="L185" s="401"/>
      <c r="N185" s="396" t="s">
        <v>105</v>
      </c>
      <c r="O185" s="11">
        <v>167</v>
      </c>
      <c r="P185" s="11">
        <v>113</v>
      </c>
      <c r="Q185" s="11"/>
      <c r="R185" s="401">
        <f t="shared" si="80"/>
        <v>-1</v>
      </c>
      <c r="S185" s="401">
        <f t="shared" si="81"/>
        <v>-1</v>
      </c>
      <c r="U185" s="11">
        <v>144</v>
      </c>
      <c r="V185" s="11">
        <v>132</v>
      </c>
      <c r="W185" s="11"/>
      <c r="X185" s="401">
        <f t="shared" si="82"/>
        <v>-1</v>
      </c>
      <c r="Y185" s="401">
        <f t="shared" si="83"/>
        <v>-1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80"/>
        <v>-1</v>
      </c>
      <c r="S186" s="401">
        <f t="shared" si="81"/>
        <v>-1</v>
      </c>
      <c r="U186" s="11">
        <v>159</v>
      </c>
      <c r="V186" s="11">
        <v>120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80"/>
        <v>-1</v>
      </c>
      <c r="S187" s="401">
        <f t="shared" si="81"/>
        <v>-1</v>
      </c>
      <c r="U187" s="11">
        <v>153</v>
      </c>
      <c r="V187" s="11">
        <v>111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80"/>
        <v>-1</v>
      </c>
      <c r="S188" s="401">
        <f t="shared" si="81"/>
        <v>-1</v>
      </c>
      <c r="U188" s="11">
        <v>143</v>
      </c>
      <c r="V188" s="11">
        <v>79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80"/>
        <v>-1</v>
      </c>
      <c r="S189" s="385">
        <f t="shared" si="81"/>
        <v>-1</v>
      </c>
      <c r="T189"/>
      <c r="U189" s="11">
        <v>136</v>
      </c>
      <c r="V189" s="6">
        <v>78</v>
      </c>
      <c r="W189" s="6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169</v>
      </c>
      <c r="C191" s="396">
        <f>SUM(C178:C189)</f>
        <v>155</v>
      </c>
      <c r="D191" s="396">
        <f>SUM(D178:D189)</f>
        <v>149</v>
      </c>
      <c r="E191" s="401">
        <f>(+D191-B191)/B191</f>
        <v>-0.11834319526627218</v>
      </c>
      <c r="F191" s="401">
        <f>(+D191-C191)/C191</f>
        <v>-3.870967741935484E-2</v>
      </c>
      <c r="H191" s="396">
        <f>SUM(H178:H189)</f>
        <v>171</v>
      </c>
      <c r="I191" s="396">
        <f>SUM(I178:I189)</f>
        <v>156</v>
      </c>
      <c r="J191" s="396">
        <f>SUM(J178:J189)</f>
        <v>115</v>
      </c>
      <c r="K191" s="401">
        <f>(+J191-H191)/H191</f>
        <v>-0.32748538011695905</v>
      </c>
      <c r="L191" s="401">
        <f>(+J191-I191)/I191</f>
        <v>-0.26282051282051283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149</v>
      </c>
      <c r="R191" s="401">
        <f>(+Q191-O191)/O191</f>
        <v>-0.9041800643086817</v>
      </c>
      <c r="S191" s="401">
        <f>(+Q191-P191)/P191</f>
        <v>-0.88193343898573695</v>
      </c>
      <c r="U191" s="396">
        <f>SUM(U178:U189)</f>
        <v>1571</v>
      </c>
      <c r="V191" s="396">
        <f>SUM(V178:V189)</f>
        <v>1283</v>
      </c>
      <c r="W191" s="396">
        <f>SUM(W178:W189)</f>
        <v>115</v>
      </c>
      <c r="X191" s="401">
        <f>(+W191-U191)/U191</f>
        <v>-0.92679821769573523</v>
      </c>
      <c r="Y191" s="401">
        <f>(+W191-V191)/V191</f>
        <v>-0.91036632891660174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44996</v>
      </c>
      <c r="F193" s="402" t="s">
        <v>120</v>
      </c>
      <c r="G193" s="402"/>
      <c r="N193" s="395">
        <f ca="1">TODAY()</f>
        <v>44996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:E198" si="84">(+D197-B197)/B197</f>
        <v>-0.32758620689655171</v>
      </c>
      <c r="F197" s="401">
        <f t="shared" ref="F197:F198" si="85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:K198" si="86">(+J197-H197)/H197</f>
        <v>-6.8181818181818177E-2</v>
      </c>
      <c r="L197" s="401">
        <f t="shared" ref="L197:L198" si="87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8">(+Q197-O197)/O197</f>
        <v>-0.32758620689655171</v>
      </c>
      <c r="S197" s="401">
        <f t="shared" ref="S197:S208" si="89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90">(+W197-U197)/U197</f>
        <v>-6.8181818181818177E-2</v>
      </c>
      <c r="Y197" s="401">
        <f t="shared" ref="Y197:Y208" si="91">(+W197-V197)/V197</f>
        <v>-0.34920634920634919</v>
      </c>
    </row>
    <row r="198" spans="1:25" ht="12.75" customHeight="1" x14ac:dyDescent="0.2">
      <c r="A198" s="396" t="s">
        <v>99</v>
      </c>
      <c r="B198" s="396">
        <v>35</v>
      </c>
      <c r="C198" s="396">
        <v>56</v>
      </c>
      <c r="D198" s="396">
        <v>27</v>
      </c>
      <c r="E198" s="401">
        <f t="shared" si="84"/>
        <v>-0.22857142857142856</v>
      </c>
      <c r="F198" s="401">
        <f t="shared" si="85"/>
        <v>-0.5178571428571429</v>
      </c>
      <c r="H198" s="396">
        <v>43</v>
      </c>
      <c r="I198" s="396">
        <v>49</v>
      </c>
      <c r="J198" s="396">
        <v>38</v>
      </c>
      <c r="K198" s="401">
        <f t="shared" si="86"/>
        <v>-0.11627906976744186</v>
      </c>
      <c r="L198" s="401">
        <f t="shared" si="87"/>
        <v>-0.22448979591836735</v>
      </c>
      <c r="N198" s="396" t="s">
        <v>99</v>
      </c>
      <c r="O198" s="396">
        <v>35</v>
      </c>
      <c r="P198" s="396">
        <v>56</v>
      </c>
      <c r="Q198" s="396">
        <v>27</v>
      </c>
      <c r="R198" s="401">
        <f t="shared" si="88"/>
        <v>-0.22857142857142856</v>
      </c>
      <c r="S198" s="401">
        <f t="shared" si="89"/>
        <v>-0.5178571428571429</v>
      </c>
      <c r="U198" s="396">
        <v>43</v>
      </c>
      <c r="V198" s="396">
        <v>49</v>
      </c>
      <c r="W198" s="396">
        <v>38</v>
      </c>
      <c r="X198" s="401">
        <f t="shared" si="90"/>
        <v>-0.11627906976744186</v>
      </c>
      <c r="Y198" s="401">
        <f t="shared" si="91"/>
        <v>-0.22448979591836735</v>
      </c>
    </row>
    <row r="199" spans="1:25" ht="12.75" customHeight="1" x14ac:dyDescent="0.2">
      <c r="A199" s="396" t="s">
        <v>100</v>
      </c>
      <c r="E199" s="401"/>
      <c r="F199" s="401"/>
      <c r="K199" s="401"/>
      <c r="L199" s="401"/>
      <c r="N199" s="396" t="s">
        <v>100</v>
      </c>
      <c r="O199" s="396">
        <v>88</v>
      </c>
      <c r="P199" s="396">
        <v>63</v>
      </c>
      <c r="R199" s="401">
        <f t="shared" si="88"/>
        <v>-1</v>
      </c>
      <c r="S199" s="401">
        <f t="shared" si="89"/>
        <v>-1</v>
      </c>
      <c r="U199" s="396">
        <v>57</v>
      </c>
      <c r="V199" s="396">
        <v>61</v>
      </c>
      <c r="X199" s="401">
        <f t="shared" si="90"/>
        <v>-1</v>
      </c>
      <c r="Y199" s="401">
        <f t="shared" si="91"/>
        <v>-1</v>
      </c>
    </row>
    <row r="200" spans="1:25" ht="12.75" customHeight="1" x14ac:dyDescent="0.2">
      <c r="A200" s="396" t="s">
        <v>101</v>
      </c>
      <c r="B200" s="11"/>
      <c r="C200" s="11"/>
      <c r="D200" s="11"/>
      <c r="E200" s="401"/>
      <c r="F200" s="401"/>
      <c r="H200" s="11"/>
      <c r="I200" s="11"/>
      <c r="J200" s="11"/>
      <c r="K200" s="401"/>
      <c r="L200" s="401"/>
      <c r="N200" s="396" t="s">
        <v>101</v>
      </c>
      <c r="O200" s="11">
        <v>112</v>
      </c>
      <c r="P200" s="11">
        <v>72</v>
      </c>
      <c r="Q200" s="11"/>
      <c r="R200" s="401">
        <f t="shared" si="88"/>
        <v>-1</v>
      </c>
      <c r="S200" s="401">
        <f t="shared" si="89"/>
        <v>-1</v>
      </c>
      <c r="U200" s="11">
        <v>84</v>
      </c>
      <c r="V200" s="11">
        <v>62</v>
      </c>
      <c r="W200" s="11"/>
      <c r="X200" s="401">
        <f t="shared" si="90"/>
        <v>-1</v>
      </c>
      <c r="Y200" s="401">
        <f t="shared" si="91"/>
        <v>-1</v>
      </c>
    </row>
    <row r="201" spans="1:25" ht="12.75" customHeight="1" x14ac:dyDescent="0.2">
      <c r="A201" s="396" t="s">
        <v>102</v>
      </c>
      <c r="B201" s="11"/>
      <c r="C201" s="11"/>
      <c r="D201" s="11"/>
      <c r="E201" s="401"/>
      <c r="F201" s="401"/>
      <c r="H201" s="11"/>
      <c r="I201" s="11"/>
      <c r="J201" s="11"/>
      <c r="K201" s="401"/>
      <c r="L201" s="401"/>
      <c r="N201" s="396" t="s">
        <v>102</v>
      </c>
      <c r="O201" s="11">
        <v>88</v>
      </c>
      <c r="P201" s="11">
        <v>90</v>
      </c>
      <c r="Q201" s="11"/>
      <c r="R201" s="401">
        <f t="shared" si="88"/>
        <v>-1</v>
      </c>
      <c r="S201" s="401">
        <f t="shared" si="89"/>
        <v>-1</v>
      </c>
      <c r="U201" s="11">
        <v>69</v>
      </c>
      <c r="V201" s="11">
        <v>80</v>
      </c>
      <c r="W201" s="11"/>
      <c r="X201" s="401">
        <f t="shared" si="90"/>
        <v>-1</v>
      </c>
      <c r="Y201" s="401">
        <f t="shared" si="91"/>
        <v>-1</v>
      </c>
    </row>
    <row r="202" spans="1:25" ht="12.75" customHeight="1" x14ac:dyDescent="0.2">
      <c r="A202" s="396" t="s">
        <v>103</v>
      </c>
      <c r="B202" s="11"/>
      <c r="C202" s="11"/>
      <c r="D202" s="11"/>
      <c r="E202" s="401"/>
      <c r="F202" s="401"/>
      <c r="H202" s="11"/>
      <c r="I202" s="11"/>
      <c r="J202" s="11"/>
      <c r="K202" s="401"/>
      <c r="L202" s="401"/>
      <c r="N202" s="396" t="s">
        <v>103</v>
      </c>
      <c r="O202" s="11">
        <v>100</v>
      </c>
      <c r="P202" s="11">
        <v>121</v>
      </c>
      <c r="Q202" s="11"/>
      <c r="R202" s="401">
        <f t="shared" si="88"/>
        <v>-1</v>
      </c>
      <c r="S202" s="401">
        <f t="shared" si="89"/>
        <v>-1</v>
      </c>
      <c r="U202" s="11">
        <v>109</v>
      </c>
      <c r="V202" s="11">
        <v>92</v>
      </c>
      <c r="W202" s="11"/>
      <c r="X202" s="401">
        <f t="shared" si="90"/>
        <v>-1</v>
      </c>
      <c r="Y202" s="401">
        <f t="shared" si="91"/>
        <v>-1</v>
      </c>
    </row>
    <row r="203" spans="1:25" ht="12.75" customHeight="1" x14ac:dyDescent="0.2">
      <c r="A203" s="396" t="s">
        <v>104</v>
      </c>
      <c r="B203" s="11"/>
      <c r="C203" s="11"/>
      <c r="D203" s="11"/>
      <c r="E203" s="401"/>
      <c r="F203" s="401"/>
      <c r="H203" s="11"/>
      <c r="I203" s="11"/>
      <c r="J203" s="11"/>
      <c r="K203" s="401"/>
      <c r="L203" s="401"/>
      <c r="N203" s="396" t="s">
        <v>104</v>
      </c>
      <c r="O203" s="11">
        <v>110</v>
      </c>
      <c r="P203" s="11">
        <v>72</v>
      </c>
      <c r="Q203" s="11"/>
      <c r="R203" s="401">
        <f t="shared" si="88"/>
        <v>-1</v>
      </c>
      <c r="S203" s="401">
        <f t="shared" si="89"/>
        <v>-1</v>
      </c>
      <c r="U203" s="11">
        <v>98</v>
      </c>
      <c r="V203" s="11">
        <v>82</v>
      </c>
      <c r="W203" s="11"/>
      <c r="X203" s="401">
        <f t="shared" si="90"/>
        <v>-1</v>
      </c>
      <c r="Y203" s="401">
        <f t="shared" si="91"/>
        <v>-1</v>
      </c>
    </row>
    <row r="204" spans="1:25" ht="12.75" customHeight="1" x14ac:dyDescent="0.2">
      <c r="A204" s="396" t="s">
        <v>105</v>
      </c>
      <c r="B204" s="11"/>
      <c r="C204" s="11"/>
      <c r="D204" s="11"/>
      <c r="E204" s="401"/>
      <c r="F204" s="401"/>
      <c r="H204" s="11"/>
      <c r="I204" s="11"/>
      <c r="J204" s="11"/>
      <c r="K204" s="401"/>
      <c r="L204" s="401"/>
      <c r="N204" s="396" t="s">
        <v>105</v>
      </c>
      <c r="O204" s="11">
        <v>108</v>
      </c>
      <c r="P204" s="11">
        <v>96</v>
      </c>
      <c r="Q204" s="11"/>
      <c r="R204" s="401">
        <f t="shared" si="88"/>
        <v>-1</v>
      </c>
      <c r="S204" s="401">
        <f t="shared" si="89"/>
        <v>-1</v>
      </c>
      <c r="U204" s="11">
        <v>104</v>
      </c>
      <c r="V204" s="11">
        <v>100</v>
      </c>
      <c r="W204" s="11"/>
      <c r="X204" s="401">
        <f t="shared" si="90"/>
        <v>-1</v>
      </c>
      <c r="Y204" s="401">
        <f t="shared" si="91"/>
        <v>-1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8"/>
        <v>-1</v>
      </c>
      <c r="S205" s="401">
        <f t="shared" si="89"/>
        <v>-1</v>
      </c>
      <c r="U205" s="11">
        <v>96</v>
      </c>
      <c r="V205" s="11">
        <v>100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8"/>
        <v>-1</v>
      </c>
      <c r="S206" s="401">
        <f t="shared" si="89"/>
        <v>-1</v>
      </c>
      <c r="U206" s="11">
        <v>102</v>
      </c>
      <c r="V206" s="11">
        <v>75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8"/>
        <v>-1</v>
      </c>
      <c r="S207" s="401">
        <f t="shared" si="89"/>
        <v>-1</v>
      </c>
      <c r="U207" s="11">
        <v>77</v>
      </c>
      <c r="V207" s="11">
        <v>65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8"/>
        <v>-1</v>
      </c>
      <c r="S208" s="385">
        <f t="shared" si="89"/>
        <v>-1</v>
      </c>
      <c r="T208"/>
      <c r="U208" s="11">
        <v>73</v>
      </c>
      <c r="V208" s="6">
        <v>67</v>
      </c>
      <c r="W208" s="6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93</v>
      </c>
      <c r="C210" s="396">
        <f>SUM(C197:C208)</f>
        <v>91</v>
      </c>
      <c r="D210" s="396">
        <f>SUM(D197:D208)</f>
        <v>66</v>
      </c>
      <c r="E210" s="401">
        <f>(+D210-B210)/B210</f>
        <v>-0.29032258064516131</v>
      </c>
      <c r="F210" s="401">
        <f>(+D210-C210)/C210</f>
        <v>-0.27472527472527475</v>
      </c>
      <c r="H210" s="396">
        <f>SUM(H197:H208)</f>
        <v>87</v>
      </c>
      <c r="I210" s="396">
        <f>SUM(I197:I208)</f>
        <v>112</v>
      </c>
      <c r="J210" s="396">
        <f>SUM(J197:J208)</f>
        <v>79</v>
      </c>
      <c r="K210" s="401">
        <f>(+J210-H210)/H210</f>
        <v>-9.1954022988505746E-2</v>
      </c>
      <c r="L210" s="401">
        <f>(+J210-I210)/I210</f>
        <v>-0.29464285714285715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66</v>
      </c>
      <c r="R210" s="401">
        <f>(+Q210-O210)/O210</f>
        <v>-0.93125000000000002</v>
      </c>
      <c r="S210" s="401">
        <f>(+Q210-P210)/P210</f>
        <v>-0.92076830732292914</v>
      </c>
      <c r="U210" s="396">
        <f>SUM(U197:U208)</f>
        <v>956</v>
      </c>
      <c r="V210" s="396">
        <f>SUM(V197:V208)</f>
        <v>896</v>
      </c>
      <c r="W210" s="396">
        <f>SUM(W197:W208)</f>
        <v>79</v>
      </c>
      <c r="X210" s="401">
        <f>(+W210-U210)/U210</f>
        <v>-0.91736401673640167</v>
      </c>
      <c r="Y210" s="401">
        <f>(+W210-V210)/V210</f>
        <v>-0.9118303571428571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44996</v>
      </c>
      <c r="F212" s="398"/>
      <c r="G212" s="399" t="s">
        <v>118</v>
      </c>
      <c r="N212" s="395">
        <f ca="1">TODAY()</f>
        <v>44996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:E217" si="92">(+D216-B216)/B216</f>
        <v>-0.24084844338008896</v>
      </c>
      <c r="F216" s="401">
        <f t="shared" ref="F216:F217" si="93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:K217" si="94">(+J216-H216)/H216</f>
        <v>-0.31161971830985913</v>
      </c>
      <c r="L216" s="401">
        <f t="shared" ref="L216:L217" si="95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6">(+Q216-O216)/O216</f>
        <v>-0.24084844338008896</v>
      </c>
      <c r="S216" s="401">
        <f t="shared" ref="S216:S227" si="97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8">(+W216-U216)/U216</f>
        <v>-0.31161971830985913</v>
      </c>
      <c r="Y216" s="401">
        <f t="shared" ref="Y216:Y227" si="99">(+W216-V216)/V216</f>
        <v>-0.31940818102697999</v>
      </c>
    </row>
    <row r="217" spans="1:25" ht="12.75" customHeight="1" x14ac:dyDescent="0.2">
      <c r="A217" s="396" t="s">
        <v>99</v>
      </c>
      <c r="B217" s="396">
        <v>2699</v>
      </c>
      <c r="C217" s="396">
        <v>2786</v>
      </c>
      <c r="D217" s="396">
        <v>2262</v>
      </c>
      <c r="E217" s="401">
        <f t="shared" si="92"/>
        <v>-0.16191181919229344</v>
      </c>
      <c r="F217" s="401">
        <f t="shared" si="93"/>
        <v>-0.18808327351040918</v>
      </c>
      <c r="H217" s="396">
        <v>2209</v>
      </c>
      <c r="I217" s="396">
        <v>2209</v>
      </c>
      <c r="J217" s="396">
        <v>1629</v>
      </c>
      <c r="K217" s="401">
        <f t="shared" si="94"/>
        <v>-0.26256224535989137</v>
      </c>
      <c r="L217" s="401">
        <f t="shared" si="95"/>
        <v>-0.26256224535989137</v>
      </c>
      <c r="N217" s="396" t="s">
        <v>99</v>
      </c>
      <c r="O217" s="396">
        <v>2699</v>
      </c>
      <c r="P217" s="396">
        <v>2786</v>
      </c>
      <c r="Q217" s="396">
        <v>2262</v>
      </c>
      <c r="R217" s="401">
        <f t="shared" si="96"/>
        <v>-0.16191181919229344</v>
      </c>
      <c r="S217" s="401">
        <f t="shared" si="97"/>
        <v>-0.18808327351040918</v>
      </c>
      <c r="U217" s="396">
        <v>2209</v>
      </c>
      <c r="V217" s="396">
        <v>2209</v>
      </c>
      <c r="W217" s="396">
        <v>1629</v>
      </c>
      <c r="X217" s="401">
        <f t="shared" si="98"/>
        <v>-0.26256224535989137</v>
      </c>
      <c r="Y217" s="401">
        <f t="shared" si="99"/>
        <v>-0.26256224535989137</v>
      </c>
    </row>
    <row r="218" spans="1:25" ht="12.75" customHeight="1" x14ac:dyDescent="0.2">
      <c r="A218" s="396" t="s">
        <v>100</v>
      </c>
      <c r="E218" s="401"/>
      <c r="F218" s="401"/>
      <c r="K218" s="401"/>
      <c r="L218" s="401"/>
      <c r="N218" s="396" t="s">
        <v>100</v>
      </c>
      <c r="O218" s="396">
        <v>4159</v>
      </c>
      <c r="P218" s="396">
        <v>3757</v>
      </c>
      <c r="R218" s="401">
        <f t="shared" si="96"/>
        <v>-1</v>
      </c>
      <c r="S218" s="401">
        <f t="shared" si="97"/>
        <v>-1</v>
      </c>
      <c r="U218" s="396">
        <v>3051</v>
      </c>
      <c r="V218" s="396">
        <v>2983</v>
      </c>
      <c r="X218" s="401">
        <f t="shared" si="98"/>
        <v>-1</v>
      </c>
      <c r="Y218" s="401">
        <f t="shared" si="99"/>
        <v>-1</v>
      </c>
    </row>
    <row r="219" spans="1:25" ht="12.75" customHeight="1" x14ac:dyDescent="0.2">
      <c r="A219" s="396" t="s">
        <v>101</v>
      </c>
      <c r="B219" s="11"/>
      <c r="C219" s="11"/>
      <c r="D219" s="11"/>
      <c r="E219" s="401"/>
      <c r="F219" s="401"/>
      <c r="H219" s="11"/>
      <c r="I219" s="11"/>
      <c r="J219" s="11"/>
      <c r="K219" s="401"/>
      <c r="L219" s="401"/>
      <c r="N219" s="396" t="s">
        <v>101</v>
      </c>
      <c r="O219" s="11">
        <v>4793</v>
      </c>
      <c r="P219" s="11">
        <v>4352</v>
      </c>
      <c r="Q219" s="11"/>
      <c r="R219" s="401">
        <f t="shared" si="96"/>
        <v>-1</v>
      </c>
      <c r="S219" s="401">
        <f t="shared" si="97"/>
        <v>-1</v>
      </c>
      <c r="U219" s="11">
        <v>3484</v>
      </c>
      <c r="V219" s="11">
        <v>3137</v>
      </c>
      <c r="W219" s="11"/>
      <c r="X219" s="401">
        <f t="shared" si="98"/>
        <v>-1</v>
      </c>
      <c r="Y219" s="401">
        <f t="shared" si="99"/>
        <v>-1</v>
      </c>
    </row>
    <row r="220" spans="1:25" ht="12.75" customHeight="1" x14ac:dyDescent="0.2">
      <c r="A220" s="396" t="s">
        <v>102</v>
      </c>
      <c r="B220" s="11"/>
      <c r="C220" s="11"/>
      <c r="D220" s="11"/>
      <c r="E220" s="401"/>
      <c r="F220" s="401"/>
      <c r="H220" s="11"/>
      <c r="I220" s="11"/>
      <c r="J220" s="11"/>
      <c r="K220" s="401"/>
      <c r="L220" s="401"/>
      <c r="N220" s="396" t="s">
        <v>102</v>
      </c>
      <c r="O220" s="11">
        <v>4977</v>
      </c>
      <c r="P220" s="11">
        <v>4715</v>
      </c>
      <c r="Q220" s="11"/>
      <c r="R220" s="401">
        <f t="shared" si="96"/>
        <v>-1</v>
      </c>
      <c r="S220" s="401">
        <f t="shared" si="97"/>
        <v>-1</v>
      </c>
      <c r="U220" s="11">
        <v>3702</v>
      </c>
      <c r="V220" s="11">
        <v>3609</v>
      </c>
      <c r="W220" s="11"/>
      <c r="X220" s="401">
        <f t="shared" si="98"/>
        <v>-1</v>
      </c>
      <c r="Y220" s="401">
        <f t="shared" si="99"/>
        <v>-1</v>
      </c>
    </row>
    <row r="221" spans="1:25" ht="12.75" customHeight="1" x14ac:dyDescent="0.2">
      <c r="A221" s="396" t="s">
        <v>103</v>
      </c>
      <c r="B221" s="11"/>
      <c r="C221" s="11"/>
      <c r="D221" s="11"/>
      <c r="E221" s="401"/>
      <c r="F221" s="401"/>
      <c r="H221" s="11"/>
      <c r="I221" s="11"/>
      <c r="J221" s="11"/>
      <c r="K221" s="401"/>
      <c r="L221" s="401"/>
      <c r="N221" s="396" t="s">
        <v>103</v>
      </c>
      <c r="O221" s="11">
        <v>6040</v>
      </c>
      <c r="P221" s="11">
        <v>5123</v>
      </c>
      <c r="Q221" s="11"/>
      <c r="R221" s="401">
        <f t="shared" si="96"/>
        <v>-1</v>
      </c>
      <c r="S221" s="401">
        <f t="shared" si="97"/>
        <v>-1</v>
      </c>
      <c r="U221" s="11">
        <v>4659</v>
      </c>
      <c r="V221" s="11">
        <v>4073</v>
      </c>
      <c r="W221" s="11"/>
      <c r="X221" s="401">
        <f t="shared" si="98"/>
        <v>-1</v>
      </c>
      <c r="Y221" s="401">
        <f t="shared" si="99"/>
        <v>-1</v>
      </c>
    </row>
    <row r="222" spans="1:25" ht="12.75" customHeight="1" x14ac:dyDescent="0.2">
      <c r="A222" s="396" t="s">
        <v>104</v>
      </c>
      <c r="B222" s="11"/>
      <c r="C222" s="11"/>
      <c r="D222" s="11"/>
      <c r="E222" s="401"/>
      <c r="F222" s="401"/>
      <c r="H222" s="11"/>
      <c r="I222" s="11"/>
      <c r="J222" s="11"/>
      <c r="K222" s="401"/>
      <c r="L222" s="401"/>
      <c r="N222" s="396" t="s">
        <v>104</v>
      </c>
      <c r="O222" s="11">
        <v>5426</v>
      </c>
      <c r="P222" s="11">
        <v>4292</v>
      </c>
      <c r="Q222" s="11"/>
      <c r="R222" s="401">
        <f t="shared" si="96"/>
        <v>-1</v>
      </c>
      <c r="S222" s="401">
        <f t="shared" si="97"/>
        <v>-1</v>
      </c>
      <c r="U222" s="11">
        <v>4399</v>
      </c>
      <c r="V222" s="11">
        <v>3626</v>
      </c>
      <c r="W222" s="11"/>
      <c r="X222" s="401">
        <f t="shared" si="98"/>
        <v>-1</v>
      </c>
      <c r="Y222" s="401">
        <f t="shared" si="99"/>
        <v>-1</v>
      </c>
    </row>
    <row r="223" spans="1:25" ht="12.75" customHeight="1" x14ac:dyDescent="0.2">
      <c r="A223" s="396" t="s">
        <v>105</v>
      </c>
      <c r="B223" s="11"/>
      <c r="C223" s="11"/>
      <c r="D223" s="11"/>
      <c r="E223" s="401"/>
      <c r="F223" s="401"/>
      <c r="H223" s="11"/>
      <c r="I223" s="11"/>
      <c r="J223" s="11"/>
      <c r="K223" s="401"/>
      <c r="L223" s="401"/>
      <c r="N223" s="396" t="s">
        <v>105</v>
      </c>
      <c r="O223" s="11">
        <v>5106</v>
      </c>
      <c r="P223" s="11">
        <v>3952</v>
      </c>
      <c r="Q223" s="11"/>
      <c r="R223" s="401">
        <f t="shared" si="96"/>
        <v>-1</v>
      </c>
      <c r="S223" s="401">
        <f t="shared" si="97"/>
        <v>-1</v>
      </c>
      <c r="U223" s="11">
        <v>4269</v>
      </c>
      <c r="V223" s="11">
        <v>3751</v>
      </c>
      <c r="W223" s="11"/>
      <c r="X223" s="401">
        <f t="shared" si="98"/>
        <v>-1</v>
      </c>
      <c r="Y223" s="401">
        <f t="shared" si="99"/>
        <v>-1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6"/>
        <v>-1</v>
      </c>
      <c r="S224" s="401">
        <f t="shared" si="97"/>
        <v>-1</v>
      </c>
      <c r="U224" s="11">
        <v>4098</v>
      </c>
      <c r="V224" s="11">
        <v>3316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6"/>
        <v>-1</v>
      </c>
      <c r="S225" s="401">
        <f t="shared" si="97"/>
        <v>-1</v>
      </c>
      <c r="U225" s="11">
        <v>3928</v>
      </c>
      <c r="V225" s="11">
        <v>2925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6"/>
        <v>-1</v>
      </c>
      <c r="S226" s="401">
        <f t="shared" si="97"/>
        <v>-1</v>
      </c>
      <c r="U226" s="11">
        <v>3667</v>
      </c>
      <c r="V226" s="11">
        <v>2506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6"/>
        <v>-1</v>
      </c>
      <c r="S227" s="385">
        <f t="shared" si="97"/>
        <v>-1</v>
      </c>
      <c r="T227"/>
      <c r="U227" s="11">
        <v>3648</v>
      </c>
      <c r="V227" s="6">
        <v>2328</v>
      </c>
      <c r="W227" s="6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5622</v>
      </c>
      <c r="C229" s="396">
        <f>SUM(C216:C227)</f>
        <v>5752</v>
      </c>
      <c r="D229" s="396">
        <f>SUM(D216:D227)</f>
        <v>4481</v>
      </c>
      <c r="E229" s="401">
        <f>(+D229-B229)/B229</f>
        <v>-0.20295268587691212</v>
      </c>
      <c r="F229" s="401">
        <f>(+D229-C229)/C229</f>
        <v>-0.22096662030598052</v>
      </c>
      <c r="H229" s="396">
        <f>SUM(H216:H227)</f>
        <v>4481</v>
      </c>
      <c r="I229" s="396">
        <f>SUM(I216:I227)</f>
        <v>4507</v>
      </c>
      <c r="J229" s="396">
        <f>SUM(J216:J227)</f>
        <v>3193</v>
      </c>
      <c r="K229" s="401">
        <f>(+J229-H229)/H229</f>
        <v>-0.2874358402142379</v>
      </c>
      <c r="L229" s="401">
        <f>(+J229-I229)/I229</f>
        <v>-0.29154648324828047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4481</v>
      </c>
      <c r="R229" s="401">
        <f>(+Q229-O229)/O229</f>
        <v>-0.90979547467589983</v>
      </c>
      <c r="S229" s="401">
        <f>(+Q229-P229)/P229</f>
        <v>-0.89581977122663448</v>
      </c>
      <c r="U229" s="396">
        <f>SUM(U216:U227)</f>
        <v>43386</v>
      </c>
      <c r="V229" s="396">
        <f>SUM(V216:V227)</f>
        <v>36761</v>
      </c>
      <c r="W229" s="396">
        <f>SUM(W216:W227)</f>
        <v>3193</v>
      </c>
      <c r="X229" s="401">
        <f>(+W229-U229)/U229</f>
        <v>-0.9264048310514913</v>
      </c>
      <c r="Y229" s="401">
        <f>(+W229-V229)/V229</f>
        <v>-0.91314164467778347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:E235" si="100">(+D234-B234)/B234</f>
        <v>-0.24583333333333332</v>
      </c>
      <c r="F234" s="401">
        <f t="shared" ref="F234:F235" si="101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:K235" si="102">(+J234-H234)/H234</f>
        <v>-0.30669330669330669</v>
      </c>
      <c r="L234" s="401">
        <f t="shared" ref="L234:L235" si="103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104">(+Q234-O234)/O234</f>
        <v>-0.24583333333333332</v>
      </c>
      <c r="S234" s="401">
        <f t="shared" ref="S234:S245" si="105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6">(+W234-U234)/U234</f>
        <v>-0.30669330669330669</v>
      </c>
      <c r="Y234" s="401">
        <f t="shared" ref="Y234:Y245" si="107">(+W234-V234)/V234</f>
        <v>-0.32259638848218641</v>
      </c>
    </row>
    <row r="235" spans="1:25" ht="12.75" customHeight="1" x14ac:dyDescent="0.2">
      <c r="A235" s="396" t="s">
        <v>99</v>
      </c>
      <c r="B235" s="396">
        <v>2231</v>
      </c>
      <c r="C235" s="396">
        <v>2385</v>
      </c>
      <c r="D235" s="396">
        <v>1857</v>
      </c>
      <c r="E235" s="401">
        <f t="shared" si="100"/>
        <v>-0.16763783056925147</v>
      </c>
      <c r="F235" s="401">
        <f t="shared" si="101"/>
        <v>-0.22138364779874214</v>
      </c>
      <c r="H235" s="396">
        <v>1955</v>
      </c>
      <c r="I235" s="396">
        <v>1987</v>
      </c>
      <c r="J235" s="396">
        <v>1448</v>
      </c>
      <c r="K235" s="401">
        <f t="shared" si="102"/>
        <v>-0.25933503836317134</v>
      </c>
      <c r="L235" s="401">
        <f t="shared" si="103"/>
        <v>-0.2712632108706593</v>
      </c>
      <c r="N235" s="396" t="s">
        <v>99</v>
      </c>
      <c r="O235" s="396">
        <v>2231</v>
      </c>
      <c r="P235" s="396">
        <v>2385</v>
      </c>
      <c r="Q235" s="396">
        <v>1857</v>
      </c>
      <c r="R235" s="401">
        <f t="shared" si="104"/>
        <v>-0.16763783056925147</v>
      </c>
      <c r="S235" s="401">
        <f t="shared" si="105"/>
        <v>-0.22138364779874214</v>
      </c>
      <c r="U235" s="396">
        <v>1955</v>
      </c>
      <c r="V235" s="396">
        <v>1987</v>
      </c>
      <c r="W235" s="396">
        <v>1448</v>
      </c>
      <c r="X235" s="401">
        <f t="shared" si="106"/>
        <v>-0.25933503836317134</v>
      </c>
      <c r="Y235" s="401">
        <f t="shared" si="107"/>
        <v>-0.2712632108706593</v>
      </c>
    </row>
    <row r="236" spans="1:25" ht="12.75" customHeight="1" x14ac:dyDescent="0.2">
      <c r="A236" s="396" t="s">
        <v>100</v>
      </c>
      <c r="E236" s="401"/>
      <c r="F236" s="401"/>
      <c r="K236" s="401"/>
      <c r="L236" s="401"/>
      <c r="N236" s="396" t="s">
        <v>100</v>
      </c>
      <c r="O236" s="396">
        <v>3577</v>
      </c>
      <c r="P236" s="396">
        <v>3266</v>
      </c>
      <c r="R236" s="401">
        <f t="shared" si="104"/>
        <v>-1</v>
      </c>
      <c r="S236" s="401">
        <f t="shared" si="105"/>
        <v>-1</v>
      </c>
      <c r="U236" s="396">
        <v>2694</v>
      </c>
      <c r="V236" s="396">
        <v>2680</v>
      </c>
      <c r="X236" s="401">
        <f t="shared" si="106"/>
        <v>-1</v>
      </c>
      <c r="Y236" s="401">
        <f t="shared" si="107"/>
        <v>-1</v>
      </c>
    </row>
    <row r="237" spans="1:25" ht="12.75" customHeight="1" x14ac:dyDescent="0.2">
      <c r="A237" s="396" t="s">
        <v>101</v>
      </c>
      <c r="B237" s="11"/>
      <c r="C237" s="11"/>
      <c r="D237" s="11"/>
      <c r="E237" s="401"/>
      <c r="F237" s="401"/>
      <c r="H237" s="11"/>
      <c r="I237" s="11"/>
      <c r="J237" s="11"/>
      <c r="K237" s="401"/>
      <c r="L237" s="401"/>
      <c r="N237" s="396" t="s">
        <v>101</v>
      </c>
      <c r="O237" s="11">
        <v>4190</v>
      </c>
      <c r="P237" s="11">
        <v>3885</v>
      </c>
      <c r="Q237" s="11"/>
      <c r="R237" s="401">
        <f t="shared" si="104"/>
        <v>-1</v>
      </c>
      <c r="S237" s="401">
        <f t="shared" si="105"/>
        <v>-1</v>
      </c>
      <c r="U237" s="11">
        <v>3063</v>
      </c>
      <c r="V237" s="11">
        <v>2809</v>
      </c>
      <c r="W237" s="11"/>
      <c r="X237" s="401">
        <f t="shared" si="106"/>
        <v>-1</v>
      </c>
      <c r="Y237" s="401">
        <f t="shared" si="107"/>
        <v>-1</v>
      </c>
    </row>
    <row r="238" spans="1:25" ht="12.75" customHeight="1" x14ac:dyDescent="0.2">
      <c r="A238" s="396" t="s">
        <v>102</v>
      </c>
      <c r="B238" s="11"/>
      <c r="C238" s="11"/>
      <c r="D238" s="11"/>
      <c r="E238" s="401"/>
      <c r="F238" s="401"/>
      <c r="H238" s="11"/>
      <c r="I238" s="11"/>
      <c r="J238" s="11"/>
      <c r="K238" s="401"/>
      <c r="L238" s="401"/>
      <c r="N238" s="396" t="s">
        <v>102</v>
      </c>
      <c r="O238" s="11">
        <v>4379</v>
      </c>
      <c r="P238" s="11">
        <v>4234</v>
      </c>
      <c r="Q238" s="11"/>
      <c r="R238" s="401">
        <f t="shared" si="104"/>
        <v>-1</v>
      </c>
      <c r="S238" s="401">
        <f t="shared" si="105"/>
        <v>-1</v>
      </c>
      <c r="U238" s="11">
        <v>3312</v>
      </c>
      <c r="V238" s="11">
        <v>3272</v>
      </c>
      <c r="W238" s="11"/>
      <c r="X238" s="401">
        <f t="shared" si="106"/>
        <v>-1</v>
      </c>
      <c r="Y238" s="401">
        <f t="shared" si="107"/>
        <v>-1</v>
      </c>
    </row>
    <row r="239" spans="1:25" ht="12.75" customHeight="1" x14ac:dyDescent="0.2">
      <c r="A239" s="396" t="s">
        <v>103</v>
      </c>
      <c r="B239" s="11"/>
      <c r="C239" s="11"/>
      <c r="D239" s="11"/>
      <c r="E239" s="401"/>
      <c r="F239" s="401"/>
      <c r="H239" s="11"/>
      <c r="I239" s="11"/>
      <c r="J239" s="11"/>
      <c r="K239" s="401"/>
      <c r="L239" s="401"/>
      <c r="N239" s="396" t="s">
        <v>103</v>
      </c>
      <c r="O239" s="11">
        <v>5445</v>
      </c>
      <c r="P239" s="11">
        <v>4615</v>
      </c>
      <c r="Q239" s="11"/>
      <c r="R239" s="401">
        <f t="shared" si="104"/>
        <v>-1</v>
      </c>
      <c r="S239" s="401">
        <f t="shared" si="105"/>
        <v>-1</v>
      </c>
      <c r="U239" s="11">
        <v>4266</v>
      </c>
      <c r="V239" s="11">
        <v>3748</v>
      </c>
      <c r="W239" s="11"/>
      <c r="X239" s="401">
        <f t="shared" si="106"/>
        <v>-1</v>
      </c>
      <c r="Y239" s="401">
        <f t="shared" si="107"/>
        <v>-1</v>
      </c>
    </row>
    <row r="240" spans="1:25" ht="12.75" customHeight="1" x14ac:dyDescent="0.2">
      <c r="A240" s="396" t="s">
        <v>104</v>
      </c>
      <c r="B240" s="11"/>
      <c r="C240" s="11"/>
      <c r="D240" s="11"/>
      <c r="E240" s="401"/>
      <c r="F240" s="401"/>
      <c r="H240" s="11"/>
      <c r="I240" s="11"/>
      <c r="J240" s="11"/>
      <c r="K240" s="401"/>
      <c r="L240" s="401"/>
      <c r="N240" s="396" t="s">
        <v>104</v>
      </c>
      <c r="O240" s="11">
        <v>4856</v>
      </c>
      <c r="P240" s="11">
        <v>3847</v>
      </c>
      <c r="Q240" s="11"/>
      <c r="R240" s="401">
        <f t="shared" si="104"/>
        <v>-1</v>
      </c>
      <c r="S240" s="401">
        <f t="shared" si="105"/>
        <v>-1</v>
      </c>
      <c r="U240" s="11">
        <v>4077</v>
      </c>
      <c r="V240" s="11">
        <v>3379</v>
      </c>
      <c r="W240" s="11"/>
      <c r="X240" s="401">
        <f t="shared" si="106"/>
        <v>-1</v>
      </c>
      <c r="Y240" s="401">
        <f t="shared" si="107"/>
        <v>-1</v>
      </c>
    </row>
    <row r="241" spans="1:25" ht="12.75" customHeight="1" x14ac:dyDescent="0.2">
      <c r="A241" s="396" t="s">
        <v>105</v>
      </c>
      <c r="B241" s="11"/>
      <c r="C241" s="11"/>
      <c r="D241" s="11"/>
      <c r="E241" s="401"/>
      <c r="F241" s="401"/>
      <c r="H241" s="11"/>
      <c r="I241" s="11"/>
      <c r="J241" s="11"/>
      <c r="K241" s="401"/>
      <c r="L241" s="401"/>
      <c r="N241" s="396" t="s">
        <v>105</v>
      </c>
      <c r="O241" s="11">
        <v>4500</v>
      </c>
      <c r="P241" s="11">
        <v>3475</v>
      </c>
      <c r="Q241" s="11"/>
      <c r="R241" s="401">
        <f t="shared" si="104"/>
        <v>-1</v>
      </c>
      <c r="S241" s="401">
        <f t="shared" si="105"/>
        <v>-1</v>
      </c>
      <c r="U241" s="11">
        <v>3950</v>
      </c>
      <c r="V241" s="11">
        <v>3466</v>
      </c>
      <c r="W241" s="11"/>
      <c r="X241" s="401">
        <f t="shared" si="106"/>
        <v>-1</v>
      </c>
      <c r="Y241" s="401">
        <f t="shared" si="107"/>
        <v>-1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104"/>
        <v>-1</v>
      </c>
      <c r="S242" s="401">
        <f t="shared" si="105"/>
        <v>-1</v>
      </c>
      <c r="U242" s="11">
        <v>3766</v>
      </c>
      <c r="V242" s="11">
        <v>3092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104"/>
        <v>-1</v>
      </c>
      <c r="S243" s="401">
        <f t="shared" si="105"/>
        <v>-1</v>
      </c>
      <c r="U243" s="11">
        <v>3604</v>
      </c>
      <c r="V243" s="11">
        <v>2659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104"/>
        <v>-1</v>
      </c>
      <c r="S244" s="401">
        <f t="shared" si="105"/>
        <v>-1</v>
      </c>
      <c r="U244" s="11">
        <v>3396</v>
      </c>
      <c r="V244" s="11">
        <v>2308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104"/>
        <v>-1</v>
      </c>
      <c r="S245" s="385">
        <f t="shared" si="105"/>
        <v>-1</v>
      </c>
      <c r="T245"/>
      <c r="U245" s="11">
        <v>3334</v>
      </c>
      <c r="V245" s="6">
        <v>2131</v>
      </c>
      <c r="W245" s="6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4631</v>
      </c>
      <c r="C247" s="396">
        <f>SUM(C234:C245)</f>
        <v>4773</v>
      </c>
      <c r="D247" s="396">
        <f>SUM(D234:D245)</f>
        <v>3667</v>
      </c>
      <c r="E247" s="401">
        <f>(+D247-B247)/B247</f>
        <v>-0.20816238393435543</v>
      </c>
      <c r="F247" s="401">
        <f>(+D247-C247)/C247</f>
        <v>-0.23172009218520848</v>
      </c>
      <c r="H247" s="396">
        <f>SUM(H234:H245)</f>
        <v>3957</v>
      </c>
      <c r="I247" s="396">
        <f>SUM(I234:I245)</f>
        <v>4036</v>
      </c>
      <c r="J247" s="396">
        <f>SUM(J234:J245)</f>
        <v>2836</v>
      </c>
      <c r="K247" s="401">
        <f>(+J247-H247)/H247</f>
        <v>-0.28329542582764722</v>
      </c>
      <c r="L247" s="401">
        <f>(+J247-I247)/I247</f>
        <v>-0.29732408325074333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3667</v>
      </c>
      <c r="R247" s="401">
        <f>(+Q247-O247)/O247</f>
        <v>-0.91609271674713411</v>
      </c>
      <c r="S247" s="401">
        <f>(+Q247-P247)/P247</f>
        <v>-0.90252266142109039</v>
      </c>
      <c r="U247" s="396">
        <f>SUM(U234:U245)</f>
        <v>39419</v>
      </c>
      <c r="V247" s="396">
        <f>SUM(V234:V245)</f>
        <v>33580</v>
      </c>
      <c r="W247" s="396">
        <f>SUM(W234:W245)</f>
        <v>2836</v>
      </c>
      <c r="X247" s="401">
        <f>(+W247-U247)/U247</f>
        <v>-0.92805499885841858</v>
      </c>
      <c r="Y247" s="401">
        <f>(+W247-V247)/V247</f>
        <v>-0.91554496724240619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44" sqref="B43:B44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44996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100</v>
      </c>
      <c r="B7" s="396">
        <v>2411</v>
      </c>
      <c r="C7" s="396">
        <v>2421</v>
      </c>
      <c r="D7" s="396">
        <v>2104</v>
      </c>
      <c r="E7" s="401">
        <f t="shared" ref="E7:E16" si="0">(+D7-B7)/B7</f>
        <v>-0.12733305682289506</v>
      </c>
      <c r="F7" s="401">
        <f t="shared" ref="F7:F16" si="1">(+D7-C7)/C7</f>
        <v>-0.13093762907889303</v>
      </c>
      <c r="G7" s="396"/>
      <c r="H7" s="396">
        <v>1675</v>
      </c>
      <c r="I7" s="396">
        <v>1712</v>
      </c>
      <c r="J7" s="396">
        <v>1766</v>
      </c>
      <c r="K7" s="401">
        <f t="shared" ref="K7:K16" si="2">(+J7-H7)/H7</f>
        <v>5.4328358208955221E-2</v>
      </c>
      <c r="L7" s="401">
        <f t="shared" ref="L7:L16" si="3">(+J7-I7)/I7</f>
        <v>3.1542056074766352E-2</v>
      </c>
    </row>
    <row r="8" spans="1:13" s="11" customFormat="1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481">
        <f t="shared" si="0"/>
        <v>0.29862579281183932</v>
      </c>
      <c r="F8" s="481">
        <f t="shared" si="1"/>
        <v>-9.2353158478019948E-2</v>
      </c>
      <c r="H8" s="11">
        <v>1692</v>
      </c>
      <c r="I8" s="11">
        <v>2009</v>
      </c>
      <c r="J8" s="11">
        <v>1817</v>
      </c>
      <c r="K8" s="481">
        <f t="shared" si="2"/>
        <v>7.3877068557919617E-2</v>
      </c>
      <c r="L8" s="481">
        <f t="shared" si="3"/>
        <v>-9.556993529118965E-2</v>
      </c>
    </row>
    <row r="9" spans="1:13" s="11" customFormat="1" ht="12.75" customHeight="1" x14ac:dyDescent="0.2">
      <c r="A9" s="396" t="s">
        <v>102</v>
      </c>
      <c r="B9" s="11">
        <v>2568</v>
      </c>
      <c r="C9" s="11">
        <v>2852</v>
      </c>
      <c r="D9" s="11">
        <v>2706</v>
      </c>
      <c r="E9" s="401">
        <f t="shared" si="0"/>
        <v>5.3738317757009345E-2</v>
      </c>
      <c r="F9" s="401">
        <f t="shared" si="1"/>
        <v>-5.1192145862552593E-2</v>
      </c>
      <c r="G9" s="396"/>
      <c r="H9" s="11">
        <v>1683</v>
      </c>
      <c r="I9" s="11">
        <v>2171</v>
      </c>
      <c r="J9" s="11">
        <v>2127</v>
      </c>
      <c r="K9" s="401">
        <f t="shared" si="2"/>
        <v>0.26381461675579321</v>
      </c>
      <c r="L9" s="401">
        <f t="shared" si="3"/>
        <v>-2.026715799170889E-2</v>
      </c>
    </row>
    <row r="10" spans="1:13" s="11" customFormat="1" ht="12.75" customHeight="1" x14ac:dyDescent="0.2">
      <c r="A10" s="396" t="s">
        <v>103</v>
      </c>
      <c r="B10" s="11">
        <v>2774</v>
      </c>
      <c r="C10" s="11">
        <v>3701</v>
      </c>
      <c r="D10" s="11">
        <v>2889</v>
      </c>
      <c r="E10" s="401">
        <f t="shared" si="0"/>
        <v>4.1456380677721699E-2</v>
      </c>
      <c r="F10" s="401">
        <f t="shared" si="1"/>
        <v>-0.2194001621183464</v>
      </c>
      <c r="G10" s="396"/>
      <c r="H10" s="11">
        <v>2053</v>
      </c>
      <c r="I10" s="11">
        <v>2639</v>
      </c>
      <c r="J10" s="11">
        <v>2363</v>
      </c>
      <c r="K10" s="401">
        <f t="shared" si="2"/>
        <v>0.1509985387238188</v>
      </c>
      <c r="L10" s="401">
        <f t="shared" si="3"/>
        <v>-0.10458507010231148</v>
      </c>
    </row>
    <row r="11" spans="1:13" ht="12.75" customHeight="1" x14ac:dyDescent="0.2">
      <c r="A11" s="396" t="s">
        <v>104</v>
      </c>
      <c r="B11" s="11">
        <v>2876</v>
      </c>
      <c r="C11" s="11">
        <v>3144</v>
      </c>
      <c r="D11" s="11">
        <v>2553</v>
      </c>
      <c r="E11" s="401">
        <f t="shared" si="0"/>
        <v>-0.11230876216968011</v>
      </c>
      <c r="F11" s="401">
        <f t="shared" si="1"/>
        <v>-0.18797709923664122</v>
      </c>
      <c r="G11" s="396"/>
      <c r="H11" s="11">
        <v>2499</v>
      </c>
      <c r="I11" s="11">
        <v>2574</v>
      </c>
      <c r="J11" s="11">
        <v>2124</v>
      </c>
      <c r="K11" s="401">
        <f t="shared" si="2"/>
        <v>-0.15006002400960383</v>
      </c>
      <c r="L11" s="401">
        <f t="shared" si="3"/>
        <v>-0.17482517482517482</v>
      </c>
    </row>
    <row r="12" spans="1:13" s="11" customFormat="1" ht="12.75" customHeight="1" x14ac:dyDescent="0.2">
      <c r="A12" s="396" t="s">
        <v>105</v>
      </c>
      <c r="B12" s="11">
        <v>3000</v>
      </c>
      <c r="C12" s="11">
        <v>2931</v>
      </c>
      <c r="D12" s="11">
        <v>2208</v>
      </c>
      <c r="E12" s="401">
        <f t="shared" si="0"/>
        <v>-0.26400000000000001</v>
      </c>
      <c r="F12" s="401">
        <f t="shared" si="1"/>
        <v>-0.24667349027635618</v>
      </c>
      <c r="G12" s="396"/>
      <c r="H12" s="11">
        <v>2497</v>
      </c>
      <c r="I12" s="11">
        <v>2499</v>
      </c>
      <c r="J12" s="11">
        <v>2179</v>
      </c>
      <c r="K12" s="401">
        <f t="shared" si="2"/>
        <v>-0.12735282338806567</v>
      </c>
      <c r="L12" s="401">
        <f t="shared" si="3"/>
        <v>-0.12805122048819528</v>
      </c>
      <c r="M12" s="18"/>
    </row>
    <row r="13" spans="1:13" s="11" customFormat="1" ht="12.75" customHeight="1" x14ac:dyDescent="0.2">
      <c r="A13" s="396" t="s">
        <v>106</v>
      </c>
      <c r="B13" s="11">
        <v>2808</v>
      </c>
      <c r="C13" s="11">
        <v>2683</v>
      </c>
      <c r="D13" s="11">
        <v>2093</v>
      </c>
      <c r="E13" s="401">
        <f t="shared" si="0"/>
        <v>-0.25462962962962965</v>
      </c>
      <c r="F13" s="401">
        <f t="shared" si="1"/>
        <v>-0.21990309355199403</v>
      </c>
      <c r="G13" s="396"/>
      <c r="H13" s="11">
        <v>2460</v>
      </c>
      <c r="I13" s="11">
        <v>2309</v>
      </c>
      <c r="J13" s="11">
        <v>1905</v>
      </c>
      <c r="K13" s="401">
        <f t="shared" si="2"/>
        <v>-0.22560975609756098</v>
      </c>
      <c r="L13" s="401">
        <f t="shared" si="3"/>
        <v>-0.17496751840623648</v>
      </c>
    </row>
    <row r="14" spans="1:13" s="11" customFormat="1" ht="12.75" customHeight="1" x14ac:dyDescent="0.2">
      <c r="A14" s="396" t="s">
        <v>107</v>
      </c>
      <c r="B14" s="11">
        <v>2504</v>
      </c>
      <c r="C14" s="11">
        <v>2377</v>
      </c>
      <c r="D14" s="11">
        <v>1973</v>
      </c>
      <c r="E14" s="401">
        <f t="shared" si="0"/>
        <v>-0.21206070287539935</v>
      </c>
      <c r="F14" s="401">
        <f t="shared" si="1"/>
        <v>-0.16996213714766512</v>
      </c>
      <c r="G14" s="396"/>
      <c r="H14" s="11">
        <v>2480</v>
      </c>
      <c r="I14" s="11">
        <v>2220</v>
      </c>
      <c r="J14" s="11">
        <v>1590</v>
      </c>
      <c r="K14" s="401">
        <f t="shared" si="2"/>
        <v>-0.3588709677419355</v>
      </c>
      <c r="L14" s="401">
        <f t="shared" si="3"/>
        <v>-0.28378378378378377</v>
      </c>
    </row>
    <row r="15" spans="1:13" s="18" customFormat="1" ht="12.75" customHeight="1" x14ac:dyDescent="0.2">
      <c r="A15" s="396" t="s">
        <v>108</v>
      </c>
      <c r="B15" s="11">
        <v>1562</v>
      </c>
      <c r="C15" s="11">
        <v>1673</v>
      </c>
      <c r="D15" s="11">
        <v>1435</v>
      </c>
      <c r="E15" s="401">
        <f t="shared" si="0"/>
        <v>-8.1306017925736232E-2</v>
      </c>
      <c r="F15" s="401">
        <f t="shared" si="1"/>
        <v>-0.14225941422594143</v>
      </c>
      <c r="G15" s="396"/>
      <c r="H15" s="11">
        <v>2049</v>
      </c>
      <c r="I15" s="11">
        <v>2034</v>
      </c>
      <c r="J15" s="11">
        <v>1423</v>
      </c>
      <c r="K15" s="401">
        <f t="shared" si="2"/>
        <v>-0.30551488530990728</v>
      </c>
      <c r="L15" s="401">
        <f t="shared" si="3"/>
        <v>-0.30039331366764993</v>
      </c>
    </row>
    <row r="16" spans="1:13" s="18" customFormat="1" ht="13.15" customHeight="1" x14ac:dyDescent="0.2">
      <c r="A16" t="s">
        <v>109</v>
      </c>
      <c r="B16" s="11">
        <v>1247</v>
      </c>
      <c r="C16" s="11">
        <v>1071</v>
      </c>
      <c r="D16" s="6">
        <v>924</v>
      </c>
      <c r="E16" s="401">
        <f t="shared" si="0"/>
        <v>-0.25902165196471533</v>
      </c>
      <c r="F16" s="401">
        <f t="shared" si="1"/>
        <v>-0.13725490196078433</v>
      </c>
      <c r="G16"/>
      <c r="H16" s="11">
        <v>1991</v>
      </c>
      <c r="I16" s="11">
        <v>2076</v>
      </c>
      <c r="J16" s="6">
        <v>1345</v>
      </c>
      <c r="K16" s="401">
        <f t="shared" si="2"/>
        <v>-0.32446007031642393</v>
      </c>
      <c r="L16" s="401">
        <f t="shared" si="3"/>
        <v>-0.35211946050096338</v>
      </c>
    </row>
    <row r="17" spans="1:13" s="18" customFormat="1" ht="12.75" customHeight="1" x14ac:dyDescent="0.2">
      <c r="A17"/>
      <c r="B17" s="2" t="s">
        <v>4791</v>
      </c>
      <c r="C17" s="2" t="s">
        <v>5542</v>
      </c>
      <c r="D17" s="2" t="s">
        <v>6273</v>
      </c>
      <c r="E17" s="2" t="s">
        <v>6275</v>
      </c>
      <c r="F17" s="2" t="s">
        <v>6276</v>
      </c>
      <c r="G17" s="396"/>
      <c r="H17" s="2" t="s">
        <v>4792</v>
      </c>
      <c r="I17" s="2" t="s">
        <v>5545</v>
      </c>
      <c r="J17" s="2" t="s">
        <v>6274</v>
      </c>
      <c r="K17" s="2" t="s">
        <v>6275</v>
      </c>
      <c r="L17" s="2" t="s">
        <v>6276</v>
      </c>
      <c r="M17" s="11"/>
    </row>
    <row r="18" spans="1:13" s="18" customFormat="1" ht="12.75" customHeight="1" x14ac:dyDescent="0.2">
      <c r="A18" s="400" t="s">
        <v>98</v>
      </c>
      <c r="B18" s="396">
        <v>1711</v>
      </c>
      <c r="C18" s="396">
        <v>1819</v>
      </c>
      <c r="D18" s="396">
        <v>1259</v>
      </c>
      <c r="E18" s="401">
        <f>(+D18-B18)/B18</f>
        <v>-0.26417299824663937</v>
      </c>
      <c r="F18" s="401">
        <f>(+D18-C18)/C18</f>
        <v>-0.30786146234194611</v>
      </c>
      <c r="G18" s="396"/>
      <c r="H18" s="396">
        <v>1311</v>
      </c>
      <c r="I18" s="396">
        <v>1289</v>
      </c>
      <c r="J18" s="396">
        <v>876</v>
      </c>
      <c r="K18" s="401">
        <f>(+J18-H18)/H18</f>
        <v>-0.33180778032036612</v>
      </c>
      <c r="L18" s="401">
        <f>(+J18-I18)/I18</f>
        <v>-0.32040341349883633</v>
      </c>
      <c r="M18" s="11"/>
    </row>
    <row r="19" spans="1:13" s="18" customFormat="1" ht="12.75" customHeight="1" x14ac:dyDescent="0.2">
      <c r="A19" s="396" t="s">
        <v>99</v>
      </c>
      <c r="B19" s="396">
        <v>1566</v>
      </c>
      <c r="C19" s="396">
        <v>1695</v>
      </c>
      <c r="D19" s="396">
        <v>1332</v>
      </c>
      <c r="E19" s="401">
        <f t="shared" ref="E19" si="4">(+D19-B19)/B19</f>
        <v>-0.14942528735632185</v>
      </c>
      <c r="F19" s="401">
        <f t="shared" ref="F19" si="5">(+D19-C19)/C19</f>
        <v>-0.21415929203539824</v>
      </c>
      <c r="G19" s="396"/>
      <c r="H19" s="396">
        <v>1194</v>
      </c>
      <c r="I19" s="396">
        <v>1209</v>
      </c>
      <c r="J19" s="396">
        <v>942</v>
      </c>
      <c r="K19" s="401">
        <f t="shared" ref="K19" si="6">(+J19-H19)/H19</f>
        <v>-0.21105527638190955</v>
      </c>
      <c r="L19" s="401">
        <f t="shared" ref="L19" si="7">(+J19-I19)/I19</f>
        <v>-0.22084367245657568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26919</v>
      </c>
      <c r="C21">
        <f t="shared" ref="C21:D21" si="8">SUM(C6:C19)</f>
        <v>29074</v>
      </c>
      <c r="D21">
        <f t="shared" si="8"/>
        <v>23933</v>
      </c>
      <c r="E21" s="405">
        <f>(+D21-C21)/C21</f>
        <v>-0.17682465433032951</v>
      </c>
      <c r="F21" s="405">
        <f>(+D21-B21)/B21</f>
        <v>-0.11092536869868866</v>
      </c>
      <c r="G21"/>
      <c r="H21">
        <f>SUM(H6:H19)</f>
        <v>23584</v>
      </c>
      <c r="I21">
        <f t="shared" ref="I21:J21" si="9">SUM(I6:I19)</f>
        <v>24741</v>
      </c>
      <c r="J21">
        <f t="shared" si="9"/>
        <v>20457</v>
      </c>
      <c r="K21" s="405">
        <f>(+J21-I21)/I21</f>
        <v>-0.17315387413604946</v>
      </c>
      <c r="L21" s="405">
        <f>(+J21-H21)/H21</f>
        <v>-0.13258989145183175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400" t="s">
        <v>100</v>
      </c>
      <c r="B26" s="396">
        <v>2184</v>
      </c>
      <c r="C26" s="396">
        <v>2210</v>
      </c>
      <c r="D26" s="396">
        <v>1943</v>
      </c>
      <c r="E26" s="401">
        <f t="shared" ref="E26:E35" si="10">(+D26-B26)/B26</f>
        <v>-0.11034798534798534</v>
      </c>
      <c r="F26" s="401">
        <f t="shared" ref="F26:F35" si="11">(+D26-C26)/C26</f>
        <v>-0.12081447963800905</v>
      </c>
      <c r="G26" s="396"/>
      <c r="H26" s="396">
        <v>1581</v>
      </c>
      <c r="I26" s="396">
        <v>1593</v>
      </c>
      <c r="J26" s="396">
        <v>1647</v>
      </c>
      <c r="K26" s="401">
        <f t="shared" ref="K26:K35" si="12">(+J26-H26)/H26</f>
        <v>4.1745730550284632E-2</v>
      </c>
      <c r="L26" s="401">
        <f t="shared" ref="L26:L35" si="13">(+J26-I26)/I26</f>
        <v>3.3898305084745763E-2</v>
      </c>
      <c r="M26" s="18"/>
    </row>
    <row r="27" spans="1:13" s="11" customFormat="1" ht="12.75" customHeight="1" x14ac:dyDescent="0.2">
      <c r="A27" s="396" t="s">
        <v>101</v>
      </c>
      <c r="B27" s="11">
        <v>1732</v>
      </c>
      <c r="C27" s="11">
        <v>2539</v>
      </c>
      <c r="D27" s="11">
        <v>2295</v>
      </c>
      <c r="E27" s="401">
        <f t="shared" si="10"/>
        <v>0.32505773672055427</v>
      </c>
      <c r="F27" s="401">
        <f t="shared" si="11"/>
        <v>-9.610082709728239E-2</v>
      </c>
      <c r="G27" s="396"/>
      <c r="H27" s="11">
        <v>1596</v>
      </c>
      <c r="I27" s="11">
        <v>1840</v>
      </c>
      <c r="J27" s="11">
        <v>1690</v>
      </c>
      <c r="K27" s="401">
        <f t="shared" si="12"/>
        <v>5.889724310776942E-2</v>
      </c>
      <c r="L27" s="401">
        <f t="shared" si="13"/>
        <v>-8.1521739130434784E-2</v>
      </c>
      <c r="M27" s="18"/>
    </row>
    <row r="28" spans="1:13" ht="12.75" customHeight="1" x14ac:dyDescent="0.2">
      <c r="A28" s="396" t="s">
        <v>102</v>
      </c>
      <c r="B28" s="11">
        <v>2345</v>
      </c>
      <c r="C28" s="11">
        <v>2646</v>
      </c>
      <c r="D28" s="11">
        <v>2528</v>
      </c>
      <c r="E28" s="401">
        <f t="shared" si="10"/>
        <v>7.8038379530916843E-2</v>
      </c>
      <c r="F28" s="401">
        <f t="shared" si="11"/>
        <v>-4.4595616024187455E-2</v>
      </c>
      <c r="G28" s="396"/>
      <c r="H28" s="11">
        <v>1598</v>
      </c>
      <c r="I28" s="11">
        <v>2029</v>
      </c>
      <c r="J28" s="11">
        <v>1995</v>
      </c>
      <c r="K28" s="401">
        <f t="shared" si="12"/>
        <v>0.24843554443053817</v>
      </c>
      <c r="L28" s="401">
        <f t="shared" si="13"/>
        <v>-1.6757023164120255E-2</v>
      </c>
    </row>
    <row r="29" spans="1:13" s="11" customFormat="1" ht="12.75" customHeight="1" x14ac:dyDescent="0.2">
      <c r="A29" s="396" t="s">
        <v>103</v>
      </c>
      <c r="B29" s="11">
        <v>2551</v>
      </c>
      <c r="C29" s="11">
        <v>3506</v>
      </c>
      <c r="D29" s="11">
        <v>2751</v>
      </c>
      <c r="E29" s="401">
        <f t="shared" si="10"/>
        <v>7.8400627205017642E-2</v>
      </c>
      <c r="F29" s="401">
        <f t="shared" si="11"/>
        <v>-0.21534512264689104</v>
      </c>
      <c r="G29" s="396"/>
      <c r="H29" s="11">
        <v>1927</v>
      </c>
      <c r="I29" s="11">
        <v>2494</v>
      </c>
      <c r="J29" s="11">
        <v>2230</v>
      </c>
      <c r="K29" s="401">
        <f t="shared" si="12"/>
        <v>0.15723923196678774</v>
      </c>
      <c r="L29" s="401">
        <f t="shared" si="13"/>
        <v>-0.10585404971932638</v>
      </c>
      <c r="M29" s="18"/>
    </row>
    <row r="30" spans="1:13" s="11" customFormat="1" ht="12.75" customHeight="1" x14ac:dyDescent="0.2">
      <c r="A30" s="396" t="s">
        <v>104</v>
      </c>
      <c r="B30" s="11">
        <v>2654</v>
      </c>
      <c r="C30" s="11">
        <v>2942</v>
      </c>
      <c r="D30" s="11">
        <v>2366</v>
      </c>
      <c r="E30" s="401">
        <f t="shared" si="10"/>
        <v>-0.10851544837980406</v>
      </c>
      <c r="F30" s="401">
        <f t="shared" si="11"/>
        <v>-0.19578518014955812</v>
      </c>
      <c r="G30" s="396"/>
      <c r="H30" s="11">
        <v>2334</v>
      </c>
      <c r="I30" s="11">
        <v>2465</v>
      </c>
      <c r="J30" s="11">
        <v>2040</v>
      </c>
      <c r="K30" s="401">
        <f t="shared" si="12"/>
        <v>-0.12596401028277635</v>
      </c>
      <c r="L30" s="401">
        <f t="shared" si="13"/>
        <v>-0.17241379310344829</v>
      </c>
      <c r="M30" s="18"/>
    </row>
    <row r="31" spans="1:13" s="11" customFormat="1" ht="12.75" customHeight="1" x14ac:dyDescent="0.2">
      <c r="A31" s="396" t="s">
        <v>105</v>
      </c>
      <c r="B31" s="11">
        <v>2755</v>
      </c>
      <c r="C31" s="11">
        <v>2676</v>
      </c>
      <c r="D31" s="11">
        <v>2028</v>
      </c>
      <c r="E31" s="401">
        <f t="shared" si="10"/>
        <v>-0.26388384754990923</v>
      </c>
      <c r="F31" s="401">
        <f t="shared" si="11"/>
        <v>-0.24215246636771301</v>
      </c>
      <c r="G31" s="396"/>
      <c r="H31" s="11">
        <v>2342</v>
      </c>
      <c r="I31" s="11">
        <v>2390</v>
      </c>
      <c r="J31" s="11">
        <v>2069</v>
      </c>
      <c r="K31" s="401">
        <f t="shared" si="12"/>
        <v>-0.1165670367207515</v>
      </c>
      <c r="L31" s="401">
        <f t="shared" si="13"/>
        <v>-0.13430962343096234</v>
      </c>
      <c r="M31" s="18"/>
    </row>
    <row r="32" spans="1:13" s="11" customFormat="1" ht="12.75" customHeight="1" x14ac:dyDescent="0.2">
      <c r="A32" s="11" t="s">
        <v>106</v>
      </c>
      <c r="B32" s="11">
        <v>2552</v>
      </c>
      <c r="C32" s="11">
        <v>2489</v>
      </c>
      <c r="D32" s="11">
        <v>1897</v>
      </c>
      <c r="E32" s="401">
        <f t="shared" si="10"/>
        <v>-0.25666144200626961</v>
      </c>
      <c r="F32" s="401">
        <f t="shared" si="11"/>
        <v>-0.23784652470871837</v>
      </c>
      <c r="G32" s="396"/>
      <c r="H32" s="11">
        <v>2289</v>
      </c>
      <c r="I32" s="11">
        <v>2194</v>
      </c>
      <c r="J32" s="11">
        <v>1816</v>
      </c>
      <c r="K32" s="401">
        <f t="shared" si="12"/>
        <v>-0.20664045434687636</v>
      </c>
      <c r="L32" s="401">
        <f t="shared" si="13"/>
        <v>-0.17228805834092981</v>
      </c>
      <c r="M32" s="18"/>
    </row>
    <row r="33" spans="1:13" s="18" customFormat="1" ht="12.75" customHeight="1" x14ac:dyDescent="0.2">
      <c r="A33" s="396" t="s">
        <v>107</v>
      </c>
      <c r="B33" s="11">
        <v>2318</v>
      </c>
      <c r="C33" s="11">
        <v>2197</v>
      </c>
      <c r="D33" s="11">
        <v>1771</v>
      </c>
      <c r="E33" s="401">
        <f t="shared" si="10"/>
        <v>-0.23597929249352889</v>
      </c>
      <c r="F33" s="401">
        <f t="shared" si="11"/>
        <v>-0.19390077378243059</v>
      </c>
      <c r="G33" s="396"/>
      <c r="H33" s="11">
        <v>2313</v>
      </c>
      <c r="I33" s="11">
        <v>2101</v>
      </c>
      <c r="J33" s="11">
        <v>1492</v>
      </c>
      <c r="K33" s="401">
        <f t="shared" si="12"/>
        <v>-0.35495028102031995</v>
      </c>
      <c r="L33" s="401">
        <f t="shared" si="13"/>
        <v>-0.28986197049024276</v>
      </c>
    </row>
    <row r="34" spans="1:13" s="18" customFormat="1" ht="12.75" customHeight="1" x14ac:dyDescent="0.2">
      <c r="A34" s="11" t="s">
        <v>108</v>
      </c>
      <c r="B34" s="11">
        <v>1441</v>
      </c>
      <c r="C34" s="11">
        <v>1566</v>
      </c>
      <c r="D34" s="11">
        <v>1319</v>
      </c>
      <c r="E34" s="401">
        <f t="shared" si="10"/>
        <v>-8.4663428174878555E-2</v>
      </c>
      <c r="F34" s="401">
        <f t="shared" si="11"/>
        <v>-0.15772669220945082</v>
      </c>
      <c r="G34" s="396"/>
      <c r="H34" s="11">
        <v>1927</v>
      </c>
      <c r="I34" s="11">
        <v>1933</v>
      </c>
      <c r="J34" s="11">
        <v>1348</v>
      </c>
      <c r="K34" s="401">
        <f t="shared" si="12"/>
        <v>-0.30046704722366374</v>
      </c>
      <c r="L34" s="401">
        <f t="shared" si="13"/>
        <v>-0.30263838592860837</v>
      </c>
      <c r="M34" s="11"/>
    </row>
    <row r="35" spans="1:13" s="18" customFormat="1" ht="12.75" customHeight="1" x14ac:dyDescent="0.2">
      <c r="A35" t="s">
        <v>109</v>
      </c>
      <c r="B35" s="11">
        <v>1100</v>
      </c>
      <c r="C35" s="11">
        <v>1003</v>
      </c>
      <c r="D35" s="6">
        <v>800</v>
      </c>
      <c r="E35" s="401">
        <f t="shared" si="10"/>
        <v>-0.27272727272727271</v>
      </c>
      <c r="F35" s="401">
        <f t="shared" si="11"/>
        <v>-0.20239282153539381</v>
      </c>
      <c r="G35"/>
      <c r="H35" s="11">
        <v>1824</v>
      </c>
      <c r="I35" s="11">
        <v>1963</v>
      </c>
      <c r="J35" s="6">
        <v>1272</v>
      </c>
      <c r="K35" s="401">
        <f t="shared" si="12"/>
        <v>-0.30263157894736842</v>
      </c>
      <c r="L35" s="401">
        <f t="shared" si="13"/>
        <v>-0.35201222618441164</v>
      </c>
    </row>
    <row r="36" spans="1:13" s="18" customFormat="1" ht="12.75" customHeight="1" x14ac:dyDescent="0.2">
      <c r="A36"/>
      <c r="B36" s="2" t="s">
        <v>4791</v>
      </c>
      <c r="C36" s="2" t="s">
        <v>5542</v>
      </c>
      <c r="D36" s="2" t="s">
        <v>6273</v>
      </c>
      <c r="E36" s="2" t="s">
        <v>6275</v>
      </c>
      <c r="F36" s="2" t="s">
        <v>6276</v>
      </c>
      <c r="G36" s="396"/>
      <c r="H36" s="2" t="s">
        <v>4792</v>
      </c>
      <c r="I36" s="2" t="s">
        <v>5545</v>
      </c>
      <c r="J36" s="2" t="s">
        <v>6274</v>
      </c>
      <c r="K36" s="2" t="s">
        <v>6275</v>
      </c>
      <c r="L36" s="2" t="s">
        <v>6276</v>
      </c>
      <c r="M36" s="11"/>
    </row>
    <row r="37" spans="1:13" s="18" customFormat="1" ht="12.75" customHeight="1" x14ac:dyDescent="0.2">
      <c r="A37" s="400" t="s">
        <v>98</v>
      </c>
      <c r="B37" s="396">
        <v>1486</v>
      </c>
      <c r="C37" s="396">
        <v>1573</v>
      </c>
      <c r="D37" s="396">
        <v>1098</v>
      </c>
      <c r="E37" s="401">
        <f t="shared" ref="E37:E38" si="14">(+D37-B37)/B37</f>
        <v>-0.2611036339165545</v>
      </c>
      <c r="F37" s="401">
        <f t="shared" ref="F37:F38" si="15">(+D37-C37)/C37</f>
        <v>-0.30197075651621108</v>
      </c>
      <c r="G37" s="396"/>
      <c r="H37" s="396">
        <v>1189</v>
      </c>
      <c r="I37" s="396">
        <v>1188</v>
      </c>
      <c r="J37" s="396">
        <v>813</v>
      </c>
      <c r="K37" s="401">
        <f t="shared" ref="K37:K38" si="16">(+J37-H37)/H37</f>
        <v>-0.31623212783851978</v>
      </c>
      <c r="L37" s="401">
        <f t="shared" ref="L37:L38" si="17">(+J37-I37)/I37</f>
        <v>-0.31565656565656564</v>
      </c>
      <c r="M37" s="11"/>
    </row>
    <row r="38" spans="1:13" s="18" customFormat="1" ht="12.75" customHeight="1" x14ac:dyDescent="0.2">
      <c r="A38" s="400" t="s">
        <v>99</v>
      </c>
      <c r="B38" s="396">
        <v>1369</v>
      </c>
      <c r="C38" s="396">
        <v>1531</v>
      </c>
      <c r="D38" s="396">
        <v>1177</v>
      </c>
      <c r="E38" s="401">
        <f t="shared" si="14"/>
        <v>-0.14024835646457268</v>
      </c>
      <c r="F38" s="401">
        <f t="shared" si="15"/>
        <v>-0.23122142390594383</v>
      </c>
      <c r="G38" s="396"/>
      <c r="H38" s="396">
        <v>1108</v>
      </c>
      <c r="I38" s="396">
        <v>1133</v>
      </c>
      <c r="J38" s="396">
        <v>877</v>
      </c>
      <c r="K38" s="401">
        <f t="shared" si="16"/>
        <v>-0.20848375451263537</v>
      </c>
      <c r="L38" s="401">
        <f t="shared" si="17"/>
        <v>-0.22594880847308033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24487</v>
      </c>
      <c r="C40">
        <f t="shared" ref="C40:D40" si="18">SUM(C25:C38)</f>
        <v>26878</v>
      </c>
      <c r="D40">
        <f t="shared" si="18"/>
        <v>21973</v>
      </c>
      <c r="E40" s="405">
        <f>(+D40-C40)/C40</f>
        <v>-0.18249125678993972</v>
      </c>
      <c r="F40" s="405">
        <f>(+D40-B40)/B40</f>
        <v>-0.10266672111732757</v>
      </c>
      <c r="G40"/>
      <c r="H40">
        <f>SUM(H25:H37)</f>
        <v>20920</v>
      </c>
      <c r="I40">
        <f t="shared" ref="I40:J40" si="19">SUM(I25:I37)</f>
        <v>22190</v>
      </c>
      <c r="J40">
        <f t="shared" si="19"/>
        <v>18412</v>
      </c>
      <c r="K40" s="405">
        <f>(+J40-I40)/I40</f>
        <v>-0.17025687246507437</v>
      </c>
      <c r="L40" s="405">
        <f>(+J40-H40)/H40</f>
        <v>-0.11988527724665392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44996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8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44996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1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1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1" t="s">
        <v>5555</v>
      </c>
      <c r="D8" s="462">
        <v>34</v>
      </c>
      <c r="E8" s="27">
        <v>463</v>
      </c>
      <c r="F8" s="27">
        <v>240375</v>
      </c>
      <c r="G8" s="468">
        <v>39</v>
      </c>
      <c r="H8" s="434">
        <v>431</v>
      </c>
      <c r="I8" s="435" t="s">
        <v>4052</v>
      </c>
      <c r="J8" s="436">
        <v>54</v>
      </c>
      <c r="K8" s="272">
        <v>413</v>
      </c>
      <c r="L8" s="273" t="s">
        <v>3269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7" t="s">
        <v>135</v>
      </c>
      <c r="B9" s="307">
        <v>2</v>
      </c>
      <c r="C9" s="440" t="s">
        <v>5546</v>
      </c>
      <c r="D9" s="441">
        <v>135</v>
      </c>
      <c r="E9" s="266">
        <v>1</v>
      </c>
      <c r="F9" s="469" t="s">
        <v>4793</v>
      </c>
      <c r="G9" s="470">
        <v>73</v>
      </c>
      <c r="H9" s="304">
        <v>1</v>
      </c>
      <c r="I9" s="437" t="s">
        <v>4040</v>
      </c>
      <c r="J9" s="438">
        <v>123</v>
      </c>
      <c r="K9" s="266">
        <v>2</v>
      </c>
      <c r="L9" s="266" t="s">
        <v>3259</v>
      </c>
      <c r="M9" s="266">
        <v>79</v>
      </c>
      <c r="N9" s="410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3" t="s">
        <v>136</v>
      </c>
      <c r="B10" s="439">
        <v>16</v>
      </c>
      <c r="C10" s="440" t="s">
        <v>5547</v>
      </c>
      <c r="D10" s="441">
        <v>45</v>
      </c>
      <c r="E10" s="469">
        <v>13</v>
      </c>
      <c r="F10" s="469" t="s">
        <v>4794</v>
      </c>
      <c r="G10" s="470">
        <v>78</v>
      </c>
      <c r="H10" s="439">
        <v>11</v>
      </c>
      <c r="I10" s="440" t="s">
        <v>4041</v>
      </c>
      <c r="J10" s="441">
        <v>62</v>
      </c>
      <c r="K10" s="266">
        <v>13</v>
      </c>
      <c r="L10" s="266" t="s">
        <v>3260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3" t="s">
        <v>148</v>
      </c>
      <c r="B11" s="439">
        <v>0</v>
      </c>
      <c r="C11" s="440" t="s">
        <v>270</v>
      </c>
      <c r="D11" s="441">
        <v>0</v>
      </c>
      <c r="E11" s="469">
        <v>1</v>
      </c>
      <c r="F11" s="469" t="s">
        <v>2381</v>
      </c>
      <c r="G11" s="470">
        <v>55</v>
      </c>
      <c r="H11" s="439">
        <v>0</v>
      </c>
      <c r="I11" s="440" t="s">
        <v>270</v>
      </c>
      <c r="J11" s="441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3" t="s">
        <v>8</v>
      </c>
      <c r="B12" s="439">
        <v>262</v>
      </c>
      <c r="C12" s="440" t="s">
        <v>5548</v>
      </c>
      <c r="D12" s="441">
        <v>30</v>
      </c>
      <c r="E12" s="469">
        <v>279</v>
      </c>
      <c r="F12" s="469" t="s">
        <v>4795</v>
      </c>
      <c r="G12" s="470">
        <v>30</v>
      </c>
      <c r="H12" s="439">
        <v>248</v>
      </c>
      <c r="I12" s="440" t="s">
        <v>4042</v>
      </c>
      <c r="J12" s="441">
        <v>46</v>
      </c>
      <c r="K12" s="266">
        <v>243</v>
      </c>
      <c r="L12" s="266" t="s">
        <v>3261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3" t="s">
        <v>252</v>
      </c>
      <c r="B13" s="439">
        <v>15</v>
      </c>
      <c r="C13" s="440" t="s">
        <v>5549</v>
      </c>
      <c r="D13" s="441">
        <v>18</v>
      </c>
      <c r="E13" s="469">
        <v>18</v>
      </c>
      <c r="F13" s="469" t="s">
        <v>4796</v>
      </c>
      <c r="G13" s="470">
        <v>37</v>
      </c>
      <c r="H13" s="439">
        <v>12</v>
      </c>
      <c r="I13" s="440" t="s">
        <v>4043</v>
      </c>
      <c r="J13" s="441">
        <v>47</v>
      </c>
      <c r="K13" s="266">
        <v>10</v>
      </c>
      <c r="L13" s="266" t="s">
        <v>3262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3" t="s">
        <v>137</v>
      </c>
      <c r="B14" s="439">
        <v>0</v>
      </c>
      <c r="C14" s="440" t="s">
        <v>270</v>
      </c>
      <c r="D14" s="441">
        <v>0</v>
      </c>
      <c r="E14" s="469">
        <v>1</v>
      </c>
      <c r="F14" s="469" t="s">
        <v>4797</v>
      </c>
      <c r="G14" s="470">
        <v>277</v>
      </c>
      <c r="H14" s="439">
        <v>2</v>
      </c>
      <c r="I14" s="440" t="s">
        <v>4044</v>
      </c>
      <c r="J14" s="441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3" t="s">
        <v>17</v>
      </c>
      <c r="B15" s="439">
        <v>44</v>
      </c>
      <c r="C15" s="440" t="s">
        <v>5550</v>
      </c>
      <c r="D15" s="441">
        <v>39</v>
      </c>
      <c r="E15" s="469">
        <v>52</v>
      </c>
      <c r="F15" s="469" t="s">
        <v>4798</v>
      </c>
      <c r="G15" s="470">
        <v>27</v>
      </c>
      <c r="H15" s="439">
        <v>56</v>
      </c>
      <c r="I15" s="440" t="s">
        <v>4045</v>
      </c>
      <c r="J15" s="441">
        <v>48</v>
      </c>
      <c r="K15" s="266">
        <v>46</v>
      </c>
      <c r="L15" s="266" t="s">
        <v>3263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3" t="s">
        <v>138</v>
      </c>
      <c r="B16" s="439">
        <v>7</v>
      </c>
      <c r="C16" s="440" t="s">
        <v>5551</v>
      </c>
      <c r="D16" s="441">
        <v>43</v>
      </c>
      <c r="E16" s="469">
        <v>18</v>
      </c>
      <c r="F16" s="469" t="s">
        <v>4799</v>
      </c>
      <c r="G16" s="470">
        <v>51</v>
      </c>
      <c r="H16" s="439">
        <v>11</v>
      </c>
      <c r="I16" s="440" t="s">
        <v>4046</v>
      </c>
      <c r="J16" s="441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3" t="s">
        <v>18</v>
      </c>
      <c r="B17" s="439">
        <v>1</v>
      </c>
      <c r="C17" s="440" t="s">
        <v>5374</v>
      </c>
      <c r="D17" s="441">
        <v>20</v>
      </c>
      <c r="E17" s="469">
        <v>0</v>
      </c>
      <c r="F17" s="469" t="s">
        <v>270</v>
      </c>
      <c r="G17" s="470">
        <v>0</v>
      </c>
      <c r="H17" s="439">
        <v>5</v>
      </c>
      <c r="I17" s="440" t="s">
        <v>4047</v>
      </c>
      <c r="J17" s="441">
        <v>111</v>
      </c>
      <c r="K17" s="266">
        <v>31</v>
      </c>
      <c r="L17" s="266" t="s">
        <v>3264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3" t="s">
        <v>3860</v>
      </c>
      <c r="B18" s="439">
        <v>33</v>
      </c>
      <c r="C18" s="440" t="s">
        <v>5552</v>
      </c>
      <c r="D18" s="441">
        <v>25</v>
      </c>
      <c r="E18" s="469">
        <v>26</v>
      </c>
      <c r="F18" s="469" t="s">
        <v>4800</v>
      </c>
      <c r="G18" s="470">
        <v>74</v>
      </c>
      <c r="H18" s="439">
        <v>42</v>
      </c>
      <c r="I18" s="440" t="s">
        <v>4048</v>
      </c>
      <c r="J18" s="441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3" t="s">
        <v>139</v>
      </c>
      <c r="B19" s="439">
        <v>0</v>
      </c>
      <c r="C19" s="440" t="s">
        <v>270</v>
      </c>
      <c r="D19" s="441">
        <v>0</v>
      </c>
      <c r="E19" s="469">
        <v>0</v>
      </c>
      <c r="F19" s="469" t="s">
        <v>270</v>
      </c>
      <c r="G19" s="470">
        <v>0</v>
      </c>
      <c r="H19" s="439">
        <v>0</v>
      </c>
      <c r="I19" s="440" t="s">
        <v>270</v>
      </c>
      <c r="J19" s="441">
        <v>0</v>
      </c>
      <c r="K19" s="266">
        <v>8</v>
      </c>
      <c r="L19" s="266" t="s">
        <v>3265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3" t="s">
        <v>122</v>
      </c>
      <c r="B20" s="439">
        <v>23</v>
      </c>
      <c r="C20" s="440" t="s">
        <v>5553</v>
      </c>
      <c r="D20" s="441">
        <v>41</v>
      </c>
      <c r="E20" s="469">
        <v>25</v>
      </c>
      <c r="F20" s="469" t="s">
        <v>4801</v>
      </c>
      <c r="G20" s="470">
        <v>74</v>
      </c>
      <c r="H20" s="439">
        <v>15</v>
      </c>
      <c r="I20" s="440" t="s">
        <v>4049</v>
      </c>
      <c r="J20" s="441">
        <v>61</v>
      </c>
      <c r="K20" s="266">
        <v>25</v>
      </c>
      <c r="L20" s="266" t="s">
        <v>3266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3" t="s">
        <v>19</v>
      </c>
      <c r="B21" s="439">
        <v>28</v>
      </c>
      <c r="C21" s="440" t="s">
        <v>5554</v>
      </c>
      <c r="D21" s="441">
        <v>70</v>
      </c>
      <c r="E21" s="469">
        <v>22</v>
      </c>
      <c r="F21" s="469" t="s">
        <v>4802</v>
      </c>
      <c r="G21" s="470">
        <v>38</v>
      </c>
      <c r="H21" s="439">
        <v>26</v>
      </c>
      <c r="I21" s="440" t="s">
        <v>4050</v>
      </c>
      <c r="J21" s="441">
        <v>98</v>
      </c>
      <c r="K21" s="266">
        <v>23</v>
      </c>
      <c r="L21" s="266" t="s">
        <v>3267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3" t="s">
        <v>140</v>
      </c>
      <c r="B22" s="439">
        <v>6</v>
      </c>
      <c r="C22" s="440" t="s">
        <v>2691</v>
      </c>
      <c r="D22" s="441">
        <v>12</v>
      </c>
      <c r="E22" s="469">
        <v>7</v>
      </c>
      <c r="F22" s="469" t="s">
        <v>4803</v>
      </c>
      <c r="G22" s="470">
        <v>80</v>
      </c>
      <c r="H22" s="439">
        <v>2</v>
      </c>
      <c r="I22" s="440" t="s">
        <v>4051</v>
      </c>
      <c r="J22" s="441">
        <v>44</v>
      </c>
      <c r="K22" s="266">
        <v>3</v>
      </c>
      <c r="L22" s="266" t="s">
        <v>3268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9"/>
      <c r="C23" s="449"/>
      <c r="D23" s="486"/>
      <c r="E23" s="424"/>
      <c r="F23" s="259"/>
      <c r="G23" s="415"/>
      <c r="H23" s="442"/>
      <c r="I23" s="435"/>
      <c r="J23" s="436"/>
      <c r="K23" s="432"/>
      <c r="L23" s="421"/>
      <c r="M23" s="415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1" t="s">
        <v>5568</v>
      </c>
      <c r="D24" s="462">
        <v>43</v>
      </c>
      <c r="E24" s="273">
        <v>154</v>
      </c>
      <c r="F24" s="476" t="s">
        <v>4831</v>
      </c>
      <c r="G24" s="477">
        <v>46</v>
      </c>
      <c r="H24" s="478">
        <v>146</v>
      </c>
      <c r="I24" s="479" t="s">
        <v>4068</v>
      </c>
      <c r="J24" s="480">
        <v>78</v>
      </c>
      <c r="K24" s="273">
        <v>135</v>
      </c>
      <c r="L24" s="273" t="s">
        <v>3283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40" t="s">
        <v>5374</v>
      </c>
      <c r="D25" s="441">
        <v>192</v>
      </c>
      <c r="E25" s="266">
        <v>0</v>
      </c>
      <c r="F25" s="469" t="s">
        <v>270</v>
      </c>
      <c r="G25" s="470">
        <v>0</v>
      </c>
      <c r="H25" s="307">
        <v>1</v>
      </c>
      <c r="I25" s="440" t="s">
        <v>4053</v>
      </c>
      <c r="J25" s="441">
        <v>149</v>
      </c>
      <c r="K25" s="265">
        <v>3</v>
      </c>
      <c r="L25" s="266" t="s">
        <v>3270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9">
        <v>0</v>
      </c>
      <c r="C26" s="440" t="s">
        <v>270</v>
      </c>
      <c r="D26" s="441">
        <v>0</v>
      </c>
      <c r="E26" s="469">
        <v>0</v>
      </c>
      <c r="F26" s="469" t="s">
        <v>270</v>
      </c>
      <c r="G26" s="470">
        <v>0</v>
      </c>
      <c r="H26" s="439">
        <v>0</v>
      </c>
      <c r="I26" s="440" t="s">
        <v>270</v>
      </c>
      <c r="J26" s="441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9">
        <v>1</v>
      </c>
      <c r="C27" s="440" t="s">
        <v>3273</v>
      </c>
      <c r="D27" s="441">
        <v>17</v>
      </c>
      <c r="E27" s="469">
        <v>0</v>
      </c>
      <c r="F27" s="469" t="s">
        <v>270</v>
      </c>
      <c r="G27" s="470">
        <v>0</v>
      </c>
      <c r="H27" s="439">
        <v>0</v>
      </c>
      <c r="I27" s="440" t="s">
        <v>270</v>
      </c>
      <c r="J27" s="441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9">
        <v>0</v>
      </c>
      <c r="C28" s="440" t="s">
        <v>270</v>
      </c>
      <c r="D28" s="441">
        <v>0</v>
      </c>
      <c r="E28" s="469">
        <v>4</v>
      </c>
      <c r="F28" s="469" t="s">
        <v>4819</v>
      </c>
      <c r="G28" s="470">
        <v>38</v>
      </c>
      <c r="H28" s="439">
        <v>4</v>
      </c>
      <c r="I28" s="440" t="s">
        <v>4054</v>
      </c>
      <c r="J28" s="441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9">
        <v>3</v>
      </c>
      <c r="C29" s="440" t="s">
        <v>5556</v>
      </c>
      <c r="D29" s="441">
        <v>52</v>
      </c>
      <c r="E29" s="469">
        <v>3</v>
      </c>
      <c r="F29" s="469" t="s">
        <v>4820</v>
      </c>
      <c r="G29" s="470">
        <v>136</v>
      </c>
      <c r="H29" s="439">
        <v>2</v>
      </c>
      <c r="I29" s="440" t="s">
        <v>4055</v>
      </c>
      <c r="J29" s="441">
        <v>69</v>
      </c>
      <c r="K29" s="265">
        <v>2</v>
      </c>
      <c r="L29" s="266" t="s">
        <v>3271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9">
        <v>26</v>
      </c>
      <c r="C30" s="440" t="s">
        <v>5557</v>
      </c>
      <c r="D30" s="441">
        <v>49</v>
      </c>
      <c r="E30" s="469">
        <v>22</v>
      </c>
      <c r="F30" s="469" t="s">
        <v>2706</v>
      </c>
      <c r="G30" s="470">
        <v>27</v>
      </c>
      <c r="H30" s="439">
        <v>24</v>
      </c>
      <c r="I30" s="440" t="s">
        <v>4056</v>
      </c>
      <c r="J30" s="441">
        <v>78</v>
      </c>
      <c r="K30" s="265">
        <v>22</v>
      </c>
      <c r="L30" s="266" t="s">
        <v>3272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9">
        <v>2</v>
      </c>
      <c r="C31" s="440" t="s">
        <v>2587</v>
      </c>
      <c r="D31" s="441">
        <v>7</v>
      </c>
      <c r="E31" s="469">
        <v>1</v>
      </c>
      <c r="F31" s="469" t="s">
        <v>1053</v>
      </c>
      <c r="G31" s="470">
        <v>122</v>
      </c>
      <c r="H31" s="439">
        <v>2</v>
      </c>
      <c r="I31" s="440" t="s">
        <v>1045</v>
      </c>
      <c r="J31" s="441">
        <v>105</v>
      </c>
      <c r="K31" s="265">
        <v>1</v>
      </c>
      <c r="L31" s="266" t="s">
        <v>3273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9">
        <v>11</v>
      </c>
      <c r="C32" s="440" t="s">
        <v>5558</v>
      </c>
      <c r="D32" s="441">
        <v>36</v>
      </c>
      <c r="E32" s="469">
        <v>9</v>
      </c>
      <c r="F32" s="469" t="s">
        <v>4821</v>
      </c>
      <c r="G32" s="470">
        <v>26</v>
      </c>
      <c r="H32" s="439">
        <v>13</v>
      </c>
      <c r="I32" s="440" t="s">
        <v>4057</v>
      </c>
      <c r="J32" s="441">
        <v>60</v>
      </c>
      <c r="K32" s="265">
        <v>10</v>
      </c>
      <c r="L32" s="266" t="s">
        <v>3274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9">
        <v>18</v>
      </c>
      <c r="C33" s="440" t="s">
        <v>5559</v>
      </c>
      <c r="D33" s="441">
        <v>39</v>
      </c>
      <c r="E33" s="469">
        <v>13</v>
      </c>
      <c r="F33" s="469" t="s">
        <v>4822</v>
      </c>
      <c r="G33" s="470">
        <v>16</v>
      </c>
      <c r="H33" s="439">
        <v>20</v>
      </c>
      <c r="I33" s="440" t="s">
        <v>4058</v>
      </c>
      <c r="J33" s="441">
        <v>56</v>
      </c>
      <c r="K33" s="265">
        <v>15</v>
      </c>
      <c r="L33" s="266" t="s">
        <v>3275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9">
        <v>7</v>
      </c>
      <c r="C34" s="440" t="s">
        <v>5560</v>
      </c>
      <c r="D34" s="441">
        <v>55</v>
      </c>
      <c r="E34" s="469">
        <v>8</v>
      </c>
      <c r="F34" s="469" t="s">
        <v>4823</v>
      </c>
      <c r="G34" s="470">
        <v>61</v>
      </c>
      <c r="H34" s="439">
        <v>8</v>
      </c>
      <c r="I34" s="440" t="s">
        <v>4059</v>
      </c>
      <c r="J34" s="441">
        <v>41</v>
      </c>
      <c r="K34" s="265">
        <v>3</v>
      </c>
      <c r="L34" s="266" t="s">
        <v>3276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9">
        <v>5</v>
      </c>
      <c r="C35" s="440" t="s">
        <v>5561</v>
      </c>
      <c r="D35" s="441">
        <v>50</v>
      </c>
      <c r="E35" s="469">
        <v>2</v>
      </c>
      <c r="F35" s="469" t="s">
        <v>4824</v>
      </c>
      <c r="G35" s="470">
        <v>42</v>
      </c>
      <c r="H35" s="439">
        <v>7</v>
      </c>
      <c r="I35" s="440" t="s">
        <v>4060</v>
      </c>
      <c r="J35" s="441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9">
        <v>12</v>
      </c>
      <c r="C36" s="440" t="s">
        <v>5562</v>
      </c>
      <c r="D36" s="441">
        <v>85</v>
      </c>
      <c r="E36" s="469">
        <v>20</v>
      </c>
      <c r="F36" s="469" t="s">
        <v>4825</v>
      </c>
      <c r="G36" s="470">
        <v>83</v>
      </c>
      <c r="H36" s="439">
        <v>14</v>
      </c>
      <c r="I36" s="440" t="s">
        <v>4061</v>
      </c>
      <c r="J36" s="441">
        <v>54</v>
      </c>
      <c r="K36" s="265">
        <v>15</v>
      </c>
      <c r="L36" s="266" t="s">
        <v>3277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9">
        <v>2</v>
      </c>
      <c r="C37" s="440" t="s">
        <v>5563</v>
      </c>
      <c r="D37" s="441">
        <v>157</v>
      </c>
      <c r="E37" s="469">
        <v>1</v>
      </c>
      <c r="F37" s="469" t="s">
        <v>2189</v>
      </c>
      <c r="G37" s="470">
        <v>17</v>
      </c>
      <c r="H37" s="439">
        <v>0</v>
      </c>
      <c r="I37" s="440" t="s">
        <v>270</v>
      </c>
      <c r="J37" s="441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9">
        <v>2</v>
      </c>
      <c r="C38" s="440" t="s">
        <v>5564</v>
      </c>
      <c r="D38" s="441">
        <v>19</v>
      </c>
      <c r="E38" s="469">
        <v>2</v>
      </c>
      <c r="F38" s="469" t="s">
        <v>4826</v>
      </c>
      <c r="G38" s="470">
        <v>52</v>
      </c>
      <c r="H38" s="439">
        <v>3</v>
      </c>
      <c r="I38" s="440" t="s">
        <v>1787</v>
      </c>
      <c r="J38" s="441">
        <v>39</v>
      </c>
      <c r="K38" s="265">
        <v>1</v>
      </c>
      <c r="L38" s="266" t="s">
        <v>3278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9">
        <v>3</v>
      </c>
      <c r="C39" s="440" t="s">
        <v>5565</v>
      </c>
      <c r="D39" s="441">
        <v>61</v>
      </c>
      <c r="E39" s="469">
        <v>5</v>
      </c>
      <c r="F39" s="469" t="s">
        <v>4252</v>
      </c>
      <c r="G39" s="470">
        <v>76</v>
      </c>
      <c r="H39" s="439">
        <v>6</v>
      </c>
      <c r="I39" s="440" t="s">
        <v>4062</v>
      </c>
      <c r="J39" s="441">
        <v>164</v>
      </c>
      <c r="K39" s="265">
        <v>4</v>
      </c>
      <c r="L39" s="266" t="s">
        <v>3279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9">
        <v>9</v>
      </c>
      <c r="C40" s="440" t="s">
        <v>5566</v>
      </c>
      <c r="D40" s="441">
        <v>31</v>
      </c>
      <c r="E40" s="469">
        <v>4</v>
      </c>
      <c r="F40" s="469" t="s">
        <v>1866</v>
      </c>
      <c r="G40" s="470">
        <v>89</v>
      </c>
      <c r="H40" s="439">
        <v>3</v>
      </c>
      <c r="I40" s="440" t="s">
        <v>4063</v>
      </c>
      <c r="J40" s="441">
        <v>165</v>
      </c>
      <c r="K40" s="265">
        <v>6</v>
      </c>
      <c r="L40" s="266" t="s">
        <v>3280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9">
        <v>0</v>
      </c>
      <c r="C41" s="440" t="s">
        <v>270</v>
      </c>
      <c r="D41" s="441">
        <v>0</v>
      </c>
      <c r="E41" s="469">
        <v>2</v>
      </c>
      <c r="F41" s="469" t="s">
        <v>4827</v>
      </c>
      <c r="G41" s="470">
        <v>58</v>
      </c>
      <c r="H41" s="439">
        <v>1</v>
      </c>
      <c r="I41" s="440" t="s">
        <v>4064</v>
      </c>
      <c r="J41" s="441">
        <v>7</v>
      </c>
      <c r="K41" s="265">
        <v>2</v>
      </c>
      <c r="L41" s="266" t="s">
        <v>3281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9">
        <v>3</v>
      </c>
      <c r="C42" s="440" t="s">
        <v>4803</v>
      </c>
      <c r="D42" s="441">
        <v>8</v>
      </c>
      <c r="E42" s="469">
        <v>3</v>
      </c>
      <c r="F42" s="469" t="s">
        <v>4828</v>
      </c>
      <c r="G42" s="470">
        <v>90</v>
      </c>
      <c r="H42" s="439">
        <v>5</v>
      </c>
      <c r="I42" s="440" t="s">
        <v>4065</v>
      </c>
      <c r="J42" s="441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9">
        <v>44</v>
      </c>
      <c r="C43" s="440" t="s">
        <v>5567</v>
      </c>
      <c r="D43" s="441">
        <v>23</v>
      </c>
      <c r="E43" s="469">
        <v>52</v>
      </c>
      <c r="F43" s="469" t="s">
        <v>4829</v>
      </c>
      <c r="G43" s="470">
        <v>36</v>
      </c>
      <c r="H43" s="439">
        <v>32</v>
      </c>
      <c r="I43" s="440" t="s">
        <v>4066</v>
      </c>
      <c r="J43" s="441">
        <v>82</v>
      </c>
      <c r="K43" s="265">
        <v>41</v>
      </c>
      <c r="L43" s="266" t="s">
        <v>3282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9">
        <v>2</v>
      </c>
      <c r="C44" s="440" t="s">
        <v>2530</v>
      </c>
      <c r="D44" s="441">
        <v>98</v>
      </c>
      <c r="E44" s="469">
        <v>3</v>
      </c>
      <c r="F44" s="469" t="s">
        <v>4830</v>
      </c>
      <c r="G44" s="470">
        <v>5</v>
      </c>
      <c r="H44" s="439">
        <v>1</v>
      </c>
      <c r="I44" s="440" t="s">
        <v>4067</v>
      </c>
      <c r="J44" s="441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87"/>
      <c r="C45" s="457"/>
      <c r="D45" s="458"/>
      <c r="G45" s="416"/>
      <c r="H45" s="445"/>
      <c r="I45" s="446"/>
      <c r="J45" s="447"/>
      <c r="K45" s="260"/>
      <c r="L45" s="23"/>
      <c r="M45" s="416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44996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1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1" t="s">
        <v>5581</v>
      </c>
      <c r="D49" s="462">
        <v>29</v>
      </c>
      <c r="E49" s="273">
        <v>145</v>
      </c>
      <c r="F49" s="476" t="s">
        <v>4818</v>
      </c>
      <c r="G49" s="477">
        <v>29</v>
      </c>
      <c r="H49" s="313">
        <v>150</v>
      </c>
      <c r="I49" s="461" t="s">
        <v>4085</v>
      </c>
      <c r="J49" s="462">
        <v>76</v>
      </c>
      <c r="K49" s="272">
        <v>166</v>
      </c>
      <c r="L49" s="273" t="s">
        <v>3300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40" t="s">
        <v>5374</v>
      </c>
      <c r="D50" s="441">
        <v>4</v>
      </c>
      <c r="E50" s="266">
        <v>3</v>
      </c>
      <c r="F50" s="469" t="s">
        <v>4804</v>
      </c>
      <c r="G50" s="470">
        <v>9</v>
      </c>
      <c r="H50" s="307">
        <v>2</v>
      </c>
      <c r="I50" s="440" t="s">
        <v>4069</v>
      </c>
      <c r="J50" s="441">
        <v>5</v>
      </c>
      <c r="K50" s="265">
        <v>3</v>
      </c>
      <c r="L50" s="266" t="s">
        <v>3284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9">
        <v>0</v>
      </c>
      <c r="C51" s="440" t="s">
        <v>270</v>
      </c>
      <c r="D51" s="441">
        <v>0</v>
      </c>
      <c r="E51" s="469">
        <v>1</v>
      </c>
      <c r="F51" s="469" t="s">
        <v>4805</v>
      </c>
      <c r="G51" s="470">
        <v>124</v>
      </c>
      <c r="H51" s="439">
        <v>0</v>
      </c>
      <c r="I51" s="440" t="s">
        <v>270</v>
      </c>
      <c r="J51" s="441">
        <v>0</v>
      </c>
      <c r="K51" s="265">
        <v>2</v>
      </c>
      <c r="L51" s="266" t="s">
        <v>3285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9">
        <v>6</v>
      </c>
      <c r="C52" s="440" t="s">
        <v>5569</v>
      </c>
      <c r="D52" s="441">
        <v>51</v>
      </c>
      <c r="E52" s="469">
        <v>3</v>
      </c>
      <c r="F52" s="469" t="s">
        <v>4806</v>
      </c>
      <c r="G52" s="470">
        <v>6</v>
      </c>
      <c r="H52" s="439">
        <v>6</v>
      </c>
      <c r="I52" s="440" t="s">
        <v>4070</v>
      </c>
      <c r="J52" s="441">
        <v>120</v>
      </c>
      <c r="K52" s="265">
        <v>6</v>
      </c>
      <c r="L52" s="266" t="s">
        <v>3286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9">
        <v>0</v>
      </c>
      <c r="C53" s="440" t="s">
        <v>270</v>
      </c>
      <c r="D53" s="441">
        <v>0</v>
      </c>
      <c r="E53" s="469">
        <v>0</v>
      </c>
      <c r="F53" s="469" t="s">
        <v>270</v>
      </c>
      <c r="G53" s="470">
        <v>0</v>
      </c>
      <c r="H53" s="439">
        <v>0</v>
      </c>
      <c r="I53" s="440" t="s">
        <v>270</v>
      </c>
      <c r="J53" s="441">
        <v>0</v>
      </c>
      <c r="K53" s="265">
        <v>1</v>
      </c>
      <c r="L53" s="266" t="s">
        <v>3287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9">
        <v>0</v>
      </c>
      <c r="C54" s="440" t="s">
        <v>270</v>
      </c>
      <c r="D54" s="441">
        <v>0</v>
      </c>
      <c r="E54" s="469">
        <v>0</v>
      </c>
      <c r="F54" s="469" t="s">
        <v>270</v>
      </c>
      <c r="G54" s="470">
        <v>0</v>
      </c>
      <c r="H54" s="439">
        <v>0</v>
      </c>
      <c r="I54" s="440" t="s">
        <v>270</v>
      </c>
      <c r="J54" s="441">
        <v>0</v>
      </c>
      <c r="K54" s="265">
        <v>1</v>
      </c>
      <c r="L54" s="266" t="s">
        <v>3288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9">
        <v>4</v>
      </c>
      <c r="C55" s="440" t="s">
        <v>2624</v>
      </c>
      <c r="D55" s="441">
        <v>12</v>
      </c>
      <c r="E55" s="469">
        <v>0</v>
      </c>
      <c r="F55" s="469" t="s">
        <v>270</v>
      </c>
      <c r="G55" s="470">
        <v>0</v>
      </c>
      <c r="H55" s="439">
        <v>1</v>
      </c>
      <c r="I55" s="440" t="s">
        <v>4071</v>
      </c>
      <c r="J55" s="441">
        <v>135</v>
      </c>
      <c r="K55" s="265">
        <v>3</v>
      </c>
      <c r="L55" s="266" t="s">
        <v>3289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9">
        <v>2</v>
      </c>
      <c r="C56" s="440" t="s">
        <v>1175</v>
      </c>
      <c r="D56" s="441">
        <v>8</v>
      </c>
      <c r="E56" s="469">
        <v>1</v>
      </c>
      <c r="F56" s="469" t="s">
        <v>4807</v>
      </c>
      <c r="G56" s="470">
        <v>4</v>
      </c>
      <c r="H56" s="439">
        <v>0</v>
      </c>
      <c r="I56" s="440" t="s">
        <v>270</v>
      </c>
      <c r="J56" s="441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9">
        <v>1</v>
      </c>
      <c r="C57" s="440" t="s">
        <v>5570</v>
      </c>
      <c r="D57" s="441">
        <v>58</v>
      </c>
      <c r="E57" s="469">
        <v>0</v>
      </c>
      <c r="F57" s="469" t="s">
        <v>270</v>
      </c>
      <c r="G57" s="470">
        <v>0</v>
      </c>
      <c r="H57" s="439">
        <v>0</v>
      </c>
      <c r="I57" s="440" t="s">
        <v>270</v>
      </c>
      <c r="J57" s="441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9">
        <v>3</v>
      </c>
      <c r="C58" s="440" t="s">
        <v>2746</v>
      </c>
      <c r="D58" s="441">
        <v>33</v>
      </c>
      <c r="E58" s="469">
        <v>0</v>
      </c>
      <c r="F58" s="469" t="s">
        <v>270</v>
      </c>
      <c r="G58" s="470">
        <v>0</v>
      </c>
      <c r="H58" s="439">
        <v>1</v>
      </c>
      <c r="I58" s="440" t="s">
        <v>4072</v>
      </c>
      <c r="J58" s="441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9">
        <v>5</v>
      </c>
      <c r="C59" s="440" t="s">
        <v>5571</v>
      </c>
      <c r="D59" s="441">
        <v>12</v>
      </c>
      <c r="E59" s="469">
        <v>7</v>
      </c>
      <c r="F59" s="469" t="s">
        <v>4808</v>
      </c>
      <c r="G59" s="470">
        <v>32</v>
      </c>
      <c r="H59" s="439">
        <v>6</v>
      </c>
      <c r="I59" s="440" t="s">
        <v>4073</v>
      </c>
      <c r="J59" s="441">
        <v>56</v>
      </c>
      <c r="K59" s="265">
        <v>8</v>
      </c>
      <c r="L59" s="266" t="s">
        <v>3290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9">
        <v>2</v>
      </c>
      <c r="C60" s="440" t="s">
        <v>5572</v>
      </c>
      <c r="D60" s="441">
        <v>52</v>
      </c>
      <c r="E60" s="469">
        <v>5</v>
      </c>
      <c r="F60" s="469" t="s">
        <v>4809</v>
      </c>
      <c r="G60" s="470">
        <v>38</v>
      </c>
      <c r="H60" s="439">
        <v>2</v>
      </c>
      <c r="I60" s="440" t="s">
        <v>4074</v>
      </c>
      <c r="J60" s="441">
        <v>162</v>
      </c>
      <c r="K60" s="265">
        <v>3</v>
      </c>
      <c r="L60" s="266" t="s">
        <v>3291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9">
        <v>3</v>
      </c>
      <c r="C61" s="440" t="s">
        <v>5573</v>
      </c>
      <c r="D61" s="441">
        <v>0</v>
      </c>
      <c r="E61" s="469">
        <v>1</v>
      </c>
      <c r="F61" s="469" t="s">
        <v>4810</v>
      </c>
      <c r="G61" s="470">
        <v>111</v>
      </c>
      <c r="H61" s="439">
        <v>1</v>
      </c>
      <c r="I61" s="440" t="s">
        <v>4075</v>
      </c>
      <c r="J61" s="441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9">
        <v>86</v>
      </c>
      <c r="C62" s="440" t="s">
        <v>5574</v>
      </c>
      <c r="D62" s="441">
        <v>24</v>
      </c>
      <c r="E62" s="469">
        <v>72</v>
      </c>
      <c r="F62" s="469" t="s">
        <v>4811</v>
      </c>
      <c r="G62" s="470">
        <v>31</v>
      </c>
      <c r="H62" s="439">
        <v>84</v>
      </c>
      <c r="I62" s="440" t="s">
        <v>4076</v>
      </c>
      <c r="J62" s="441">
        <v>74</v>
      </c>
      <c r="K62" s="265">
        <v>86</v>
      </c>
      <c r="L62" s="266" t="s">
        <v>3292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9">
        <v>6</v>
      </c>
      <c r="C63" s="440" t="s">
        <v>5575</v>
      </c>
      <c r="D63" s="441">
        <v>42</v>
      </c>
      <c r="E63" s="469">
        <v>2</v>
      </c>
      <c r="F63" s="469" t="s">
        <v>4812</v>
      </c>
      <c r="G63" s="470">
        <v>7</v>
      </c>
      <c r="H63" s="439">
        <v>1</v>
      </c>
      <c r="I63" s="440" t="s">
        <v>1053</v>
      </c>
      <c r="J63" s="441">
        <v>46</v>
      </c>
      <c r="K63" s="265">
        <v>5</v>
      </c>
      <c r="L63" s="266" t="s">
        <v>3293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9">
        <v>0</v>
      </c>
      <c r="C64" s="440" t="s">
        <v>270</v>
      </c>
      <c r="D64" s="441">
        <v>0</v>
      </c>
      <c r="E64" s="469">
        <v>0</v>
      </c>
      <c r="F64" s="469" t="s">
        <v>270</v>
      </c>
      <c r="G64" s="470">
        <v>0</v>
      </c>
      <c r="H64" s="439">
        <v>1</v>
      </c>
      <c r="I64" s="440" t="s">
        <v>4077</v>
      </c>
      <c r="J64" s="441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9">
        <v>0</v>
      </c>
      <c r="C65" s="440" t="s">
        <v>270</v>
      </c>
      <c r="D65" s="441">
        <v>0</v>
      </c>
      <c r="E65" s="469">
        <v>0</v>
      </c>
      <c r="F65" s="469" t="s">
        <v>270</v>
      </c>
      <c r="G65" s="470">
        <v>0</v>
      </c>
      <c r="H65" s="439">
        <v>0</v>
      </c>
      <c r="I65" s="440" t="s">
        <v>270</v>
      </c>
      <c r="J65" s="441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9">
        <v>0</v>
      </c>
      <c r="C66" s="440" t="s">
        <v>270</v>
      </c>
      <c r="D66" s="441">
        <v>0</v>
      </c>
      <c r="E66" s="469">
        <v>2</v>
      </c>
      <c r="F66" s="469" t="s">
        <v>4813</v>
      </c>
      <c r="G66" s="470">
        <v>8</v>
      </c>
      <c r="H66" s="439">
        <v>2</v>
      </c>
      <c r="I66" s="440" t="s">
        <v>4078</v>
      </c>
      <c r="J66" s="441">
        <v>19</v>
      </c>
      <c r="K66" s="265">
        <v>2</v>
      </c>
      <c r="L66" s="266" t="s">
        <v>3294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9">
        <v>5</v>
      </c>
      <c r="C67" s="440" t="s">
        <v>5576</v>
      </c>
      <c r="D67" s="441">
        <v>38</v>
      </c>
      <c r="E67" s="469">
        <v>9</v>
      </c>
      <c r="F67" s="469" t="s">
        <v>4814</v>
      </c>
      <c r="G67" s="470">
        <v>41</v>
      </c>
      <c r="H67" s="439">
        <v>1</v>
      </c>
      <c r="I67" s="440" t="s">
        <v>1422</v>
      </c>
      <c r="J67" s="441">
        <v>549</v>
      </c>
      <c r="K67" s="265">
        <v>3</v>
      </c>
      <c r="L67" s="266" t="s">
        <v>3295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9">
        <v>3</v>
      </c>
      <c r="C68" s="440" t="s">
        <v>5577</v>
      </c>
      <c r="D68" s="441">
        <v>161</v>
      </c>
      <c r="E68" s="469">
        <v>1</v>
      </c>
      <c r="F68" s="469" t="s">
        <v>1858</v>
      </c>
      <c r="G68" s="470">
        <v>3</v>
      </c>
      <c r="H68" s="439">
        <v>3</v>
      </c>
      <c r="I68" s="440" t="s">
        <v>4079</v>
      </c>
      <c r="J68" s="441">
        <v>46</v>
      </c>
      <c r="K68" s="265">
        <v>3</v>
      </c>
      <c r="L68" s="266" t="s">
        <v>3296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9">
        <v>1</v>
      </c>
      <c r="C69" s="440" t="s">
        <v>4064</v>
      </c>
      <c r="D69" s="441">
        <v>9</v>
      </c>
      <c r="E69" s="469">
        <v>0</v>
      </c>
      <c r="F69" s="469" t="s">
        <v>270</v>
      </c>
      <c r="G69" s="470">
        <v>0</v>
      </c>
      <c r="H69" s="439">
        <v>0</v>
      </c>
      <c r="I69" s="440" t="s">
        <v>270</v>
      </c>
      <c r="J69" s="441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9">
        <v>0</v>
      </c>
      <c r="C70" s="440" t="s">
        <v>270</v>
      </c>
      <c r="D70" s="441">
        <v>0</v>
      </c>
      <c r="E70" s="469">
        <v>0</v>
      </c>
      <c r="F70" s="469" t="s">
        <v>270</v>
      </c>
      <c r="G70" s="470">
        <v>0</v>
      </c>
      <c r="H70" s="439">
        <v>0</v>
      </c>
      <c r="I70" s="440" t="s">
        <v>270</v>
      </c>
      <c r="J70" s="441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9">
        <v>2</v>
      </c>
      <c r="C71" s="440" t="s">
        <v>452</v>
      </c>
      <c r="D71" s="441">
        <v>1</v>
      </c>
      <c r="E71" s="469">
        <v>0</v>
      </c>
      <c r="F71" s="469" t="s">
        <v>270</v>
      </c>
      <c r="G71" s="470">
        <v>0</v>
      </c>
      <c r="H71" s="439">
        <v>2</v>
      </c>
      <c r="I71" s="440" t="s">
        <v>4080</v>
      </c>
      <c r="J71" s="441">
        <v>44</v>
      </c>
      <c r="K71" s="265">
        <v>1</v>
      </c>
      <c r="L71" s="266" t="s">
        <v>3297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9">
        <v>1</v>
      </c>
      <c r="C72" s="440" t="s">
        <v>1053</v>
      </c>
      <c r="D72" s="441">
        <v>95</v>
      </c>
      <c r="E72" s="469">
        <v>4</v>
      </c>
      <c r="F72" s="469" t="s">
        <v>4815</v>
      </c>
      <c r="G72" s="470">
        <v>11</v>
      </c>
      <c r="H72" s="439">
        <v>1</v>
      </c>
      <c r="I72" s="440" t="s">
        <v>4081</v>
      </c>
      <c r="J72" s="441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9">
        <v>1</v>
      </c>
      <c r="C73" s="440" t="s">
        <v>4331</v>
      </c>
      <c r="D73" s="441">
        <v>6</v>
      </c>
      <c r="E73" s="469">
        <v>1</v>
      </c>
      <c r="F73" s="469" t="s">
        <v>368</v>
      </c>
      <c r="G73" s="470">
        <v>153</v>
      </c>
      <c r="H73" s="439">
        <v>1</v>
      </c>
      <c r="I73" s="440" t="s">
        <v>3470</v>
      </c>
      <c r="J73" s="441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9">
        <v>37</v>
      </c>
      <c r="C74" s="440" t="s">
        <v>5578</v>
      </c>
      <c r="D74" s="441">
        <v>32</v>
      </c>
      <c r="E74" s="469">
        <v>29</v>
      </c>
      <c r="F74" s="469" t="s">
        <v>4816</v>
      </c>
      <c r="G74" s="470">
        <v>23</v>
      </c>
      <c r="H74" s="439">
        <v>31</v>
      </c>
      <c r="I74" s="440" t="s">
        <v>4082</v>
      </c>
      <c r="J74" s="441">
        <v>62</v>
      </c>
      <c r="K74" s="265">
        <v>29</v>
      </c>
      <c r="L74" s="266" t="s">
        <v>3298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9">
        <v>2</v>
      </c>
      <c r="C75" s="440" t="s">
        <v>5579</v>
      </c>
      <c r="D75" s="441">
        <v>63</v>
      </c>
      <c r="E75" s="469">
        <v>1</v>
      </c>
      <c r="F75" s="469" t="s">
        <v>300</v>
      </c>
      <c r="G75" s="470">
        <v>4</v>
      </c>
      <c r="H75" s="439">
        <v>2</v>
      </c>
      <c r="I75" s="440" t="s">
        <v>4083</v>
      </c>
      <c r="J75" s="441">
        <v>4</v>
      </c>
      <c r="K75" s="265">
        <v>2</v>
      </c>
      <c r="L75" s="266" t="s">
        <v>3299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9">
        <v>3</v>
      </c>
      <c r="C76" s="440" t="s">
        <v>5580</v>
      </c>
      <c r="D76" s="441">
        <v>17</v>
      </c>
      <c r="E76" s="469">
        <v>3</v>
      </c>
      <c r="F76" s="469" t="s">
        <v>4817</v>
      </c>
      <c r="G76" s="470">
        <v>7</v>
      </c>
      <c r="H76" s="439">
        <v>2</v>
      </c>
      <c r="I76" s="440" t="s">
        <v>4084</v>
      </c>
      <c r="J76" s="441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1"/>
      <c r="F77" s="471"/>
      <c r="G77" s="472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44996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1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1" t="s">
        <v>5601</v>
      </c>
      <c r="D80" s="462">
        <v>35</v>
      </c>
      <c r="E80" s="273">
        <v>2401</v>
      </c>
      <c r="F80" s="476" t="s">
        <v>4851</v>
      </c>
      <c r="G80" s="477">
        <v>32</v>
      </c>
      <c r="H80" s="314">
        <v>2195</v>
      </c>
      <c r="I80" s="461" t="s">
        <v>4103</v>
      </c>
      <c r="J80" s="462">
        <v>44</v>
      </c>
      <c r="K80" s="272">
        <v>2095</v>
      </c>
      <c r="L80" s="273" t="s">
        <v>3320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40" t="s">
        <v>5582</v>
      </c>
      <c r="D81" s="441">
        <v>20</v>
      </c>
      <c r="E81" s="266">
        <v>11</v>
      </c>
      <c r="F81" s="469" t="s">
        <v>4832</v>
      </c>
      <c r="G81" s="470">
        <v>31</v>
      </c>
      <c r="H81" s="307">
        <v>19</v>
      </c>
      <c r="I81" s="440" t="s">
        <v>4086</v>
      </c>
      <c r="J81" s="441">
        <v>44</v>
      </c>
      <c r="K81" s="265">
        <v>22</v>
      </c>
      <c r="L81" s="266" t="s">
        <v>3301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9">
        <v>50</v>
      </c>
      <c r="C82" s="440" t="s">
        <v>5583</v>
      </c>
      <c r="D82" s="441">
        <v>21</v>
      </c>
      <c r="E82" s="469">
        <v>43</v>
      </c>
      <c r="F82" s="469" t="s">
        <v>4833</v>
      </c>
      <c r="G82" s="470">
        <v>25</v>
      </c>
      <c r="H82" s="439">
        <v>44</v>
      </c>
      <c r="I82" s="440" t="s">
        <v>4087</v>
      </c>
      <c r="J82" s="441">
        <v>42</v>
      </c>
      <c r="K82" s="265">
        <v>54</v>
      </c>
      <c r="L82" s="266" t="s">
        <v>3302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9">
        <v>44</v>
      </c>
      <c r="C83" s="440" t="s">
        <v>5584</v>
      </c>
      <c r="D83" s="441">
        <v>23</v>
      </c>
      <c r="E83" s="469">
        <v>55</v>
      </c>
      <c r="F83" s="469" t="s">
        <v>4834</v>
      </c>
      <c r="G83" s="470">
        <v>22</v>
      </c>
      <c r="H83" s="439">
        <v>46</v>
      </c>
      <c r="I83" s="440" t="s">
        <v>4088</v>
      </c>
      <c r="J83" s="441">
        <v>32</v>
      </c>
      <c r="K83" s="265">
        <v>55</v>
      </c>
      <c r="L83" s="266" t="s">
        <v>3303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9">
        <v>33</v>
      </c>
      <c r="C84" s="440" t="s">
        <v>5585</v>
      </c>
      <c r="D84" s="441">
        <v>27</v>
      </c>
      <c r="E84" s="469">
        <v>31</v>
      </c>
      <c r="F84" s="469" t="s">
        <v>4835</v>
      </c>
      <c r="G84" s="470">
        <v>47</v>
      </c>
      <c r="H84" s="439">
        <v>20</v>
      </c>
      <c r="I84" s="440" t="s">
        <v>3633</v>
      </c>
      <c r="J84" s="441">
        <v>32</v>
      </c>
      <c r="K84" s="265">
        <v>30</v>
      </c>
      <c r="L84" s="266" t="s">
        <v>3304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9">
        <v>89</v>
      </c>
      <c r="C85" s="440" t="s">
        <v>5586</v>
      </c>
      <c r="D85" s="441">
        <v>37</v>
      </c>
      <c r="E85" s="469">
        <v>108</v>
      </c>
      <c r="F85" s="469" t="s">
        <v>4836</v>
      </c>
      <c r="G85" s="470">
        <v>35</v>
      </c>
      <c r="H85" s="439">
        <v>99</v>
      </c>
      <c r="I85" s="440" t="s">
        <v>4089</v>
      </c>
      <c r="J85" s="441">
        <v>32</v>
      </c>
      <c r="K85" s="265">
        <v>71</v>
      </c>
      <c r="L85" s="266" t="s">
        <v>3305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9">
        <v>37</v>
      </c>
      <c r="C86" s="440" t="s">
        <v>5587</v>
      </c>
      <c r="D86" s="441">
        <v>28</v>
      </c>
      <c r="E86" s="469">
        <v>45</v>
      </c>
      <c r="F86" s="469" t="s">
        <v>4837</v>
      </c>
      <c r="G86" s="470">
        <v>28</v>
      </c>
      <c r="H86" s="439">
        <v>39</v>
      </c>
      <c r="I86" s="440" t="s">
        <v>4090</v>
      </c>
      <c r="J86" s="441">
        <v>44</v>
      </c>
      <c r="K86" s="265">
        <v>51</v>
      </c>
      <c r="L86" s="266" t="s">
        <v>3306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9">
        <v>23</v>
      </c>
      <c r="C87" s="440" t="s">
        <v>5588</v>
      </c>
      <c r="D87" s="441">
        <v>10</v>
      </c>
      <c r="E87" s="469">
        <v>22</v>
      </c>
      <c r="F87" s="469" t="s">
        <v>4838</v>
      </c>
      <c r="G87" s="470">
        <v>22</v>
      </c>
      <c r="H87" s="439">
        <v>28</v>
      </c>
      <c r="I87" s="440" t="s">
        <v>4091</v>
      </c>
      <c r="J87" s="441">
        <v>32</v>
      </c>
      <c r="K87" s="265">
        <v>24</v>
      </c>
      <c r="L87" s="266" t="s">
        <v>3307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9">
        <v>102</v>
      </c>
      <c r="C88" s="440" t="s">
        <v>5589</v>
      </c>
      <c r="D88" s="441">
        <v>18</v>
      </c>
      <c r="E88" s="469">
        <v>85</v>
      </c>
      <c r="F88" s="469" t="s">
        <v>4839</v>
      </c>
      <c r="G88" s="470">
        <v>33</v>
      </c>
      <c r="H88" s="439">
        <v>91</v>
      </c>
      <c r="I88" s="440" t="s">
        <v>4092</v>
      </c>
      <c r="J88" s="441">
        <v>40</v>
      </c>
      <c r="K88" s="265">
        <v>94</v>
      </c>
      <c r="L88" s="266" t="s">
        <v>3308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9">
        <v>14</v>
      </c>
      <c r="C89" s="440" t="s">
        <v>5590</v>
      </c>
      <c r="D89" s="441">
        <v>16</v>
      </c>
      <c r="E89" s="469">
        <v>13</v>
      </c>
      <c r="F89" s="469" t="s">
        <v>4840</v>
      </c>
      <c r="G89" s="470">
        <v>27</v>
      </c>
      <c r="H89" s="439">
        <v>16</v>
      </c>
      <c r="I89" s="440" t="s">
        <v>4093</v>
      </c>
      <c r="J89" s="441">
        <v>55</v>
      </c>
      <c r="K89" s="265">
        <v>22</v>
      </c>
      <c r="L89" s="266" t="s">
        <v>3309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9">
        <v>1550</v>
      </c>
      <c r="C90" s="440" t="s">
        <v>5591</v>
      </c>
      <c r="D90" s="441">
        <v>43</v>
      </c>
      <c r="E90" s="469">
        <v>1402</v>
      </c>
      <c r="F90" s="469" t="s">
        <v>4841</v>
      </c>
      <c r="G90" s="470">
        <v>36</v>
      </c>
      <c r="H90" s="439">
        <v>1244</v>
      </c>
      <c r="I90" s="440" t="s">
        <v>4094</v>
      </c>
      <c r="J90" s="441">
        <v>48</v>
      </c>
      <c r="K90" s="265">
        <v>1157</v>
      </c>
      <c r="L90" s="266" t="s">
        <v>3310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9">
        <v>58</v>
      </c>
      <c r="C91" s="440" t="s">
        <v>5592</v>
      </c>
      <c r="D91" s="441">
        <v>17</v>
      </c>
      <c r="E91" s="469">
        <v>73</v>
      </c>
      <c r="F91" s="469" t="s">
        <v>4842</v>
      </c>
      <c r="G91" s="470">
        <v>31</v>
      </c>
      <c r="H91" s="439">
        <v>63</v>
      </c>
      <c r="I91" s="440" t="s">
        <v>1537</v>
      </c>
      <c r="J91" s="441">
        <v>32</v>
      </c>
      <c r="K91" s="265">
        <v>54</v>
      </c>
      <c r="L91" s="266" t="s">
        <v>3311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9">
        <v>4</v>
      </c>
      <c r="C92" s="440" t="s">
        <v>5593</v>
      </c>
      <c r="D92" s="441">
        <v>27</v>
      </c>
      <c r="E92" s="469">
        <v>12</v>
      </c>
      <c r="F92" s="469" t="s">
        <v>4843</v>
      </c>
      <c r="G92" s="470">
        <v>48</v>
      </c>
      <c r="H92" s="439">
        <v>7</v>
      </c>
      <c r="I92" s="440" t="s">
        <v>4095</v>
      </c>
      <c r="J92" s="441">
        <v>187</v>
      </c>
      <c r="K92" s="265">
        <v>4</v>
      </c>
      <c r="L92" s="266" t="s">
        <v>3312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9">
        <v>28</v>
      </c>
      <c r="C93" s="440" t="s">
        <v>5594</v>
      </c>
      <c r="D93" s="441">
        <v>24</v>
      </c>
      <c r="E93" s="469">
        <v>31</v>
      </c>
      <c r="F93" s="469" t="s">
        <v>4844</v>
      </c>
      <c r="G93" s="470">
        <v>20</v>
      </c>
      <c r="H93" s="439">
        <v>24</v>
      </c>
      <c r="I93" s="440" t="s">
        <v>4096</v>
      </c>
      <c r="J93" s="441">
        <v>54</v>
      </c>
      <c r="K93" s="265">
        <v>25</v>
      </c>
      <c r="L93" s="266" t="s">
        <v>3313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9">
        <v>34</v>
      </c>
      <c r="C94" s="440" t="s">
        <v>5595</v>
      </c>
      <c r="D94" s="441">
        <v>15</v>
      </c>
      <c r="E94" s="469">
        <v>36</v>
      </c>
      <c r="F94" s="469" t="s">
        <v>4845</v>
      </c>
      <c r="G94" s="470">
        <v>31</v>
      </c>
      <c r="H94" s="439">
        <v>39</v>
      </c>
      <c r="I94" s="440" t="s">
        <v>4097</v>
      </c>
      <c r="J94" s="441">
        <v>37</v>
      </c>
      <c r="K94" s="265">
        <v>37</v>
      </c>
      <c r="L94" s="266" t="s">
        <v>3314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9">
        <v>67</v>
      </c>
      <c r="C95" s="440" t="s">
        <v>5596</v>
      </c>
      <c r="D95" s="441">
        <v>25</v>
      </c>
      <c r="E95" s="469">
        <v>49</v>
      </c>
      <c r="F95" s="469" t="s">
        <v>4846</v>
      </c>
      <c r="G95" s="470">
        <v>39</v>
      </c>
      <c r="H95" s="439">
        <v>45</v>
      </c>
      <c r="I95" s="440" t="s">
        <v>4098</v>
      </c>
      <c r="J95" s="441">
        <v>33</v>
      </c>
      <c r="K95" s="265">
        <v>48</v>
      </c>
      <c r="L95" s="266" t="s">
        <v>3315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9">
        <v>147</v>
      </c>
      <c r="C96" s="440" t="s">
        <v>5597</v>
      </c>
      <c r="D96" s="441">
        <v>21</v>
      </c>
      <c r="E96" s="469">
        <v>149</v>
      </c>
      <c r="F96" s="469" t="s">
        <v>4847</v>
      </c>
      <c r="G96" s="470">
        <v>19</v>
      </c>
      <c r="H96" s="439">
        <v>152</v>
      </c>
      <c r="I96" s="440" t="s">
        <v>4099</v>
      </c>
      <c r="J96" s="441">
        <v>42</v>
      </c>
      <c r="K96" s="265">
        <v>97</v>
      </c>
      <c r="L96" s="266" t="s">
        <v>3316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9">
        <v>194</v>
      </c>
      <c r="C97" s="440" t="s">
        <v>5598</v>
      </c>
      <c r="D97" s="441">
        <v>26</v>
      </c>
      <c r="E97" s="469">
        <v>168</v>
      </c>
      <c r="F97" s="469" t="s">
        <v>4848</v>
      </c>
      <c r="G97" s="470">
        <v>26</v>
      </c>
      <c r="H97" s="439">
        <v>157</v>
      </c>
      <c r="I97" s="440" t="s">
        <v>4100</v>
      </c>
      <c r="J97" s="441">
        <v>35</v>
      </c>
      <c r="K97" s="265">
        <v>183</v>
      </c>
      <c r="L97" s="266" t="s">
        <v>3317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9">
        <v>9</v>
      </c>
      <c r="C98" s="440" t="s">
        <v>5599</v>
      </c>
      <c r="D98" s="441">
        <v>41</v>
      </c>
      <c r="E98" s="469">
        <v>11</v>
      </c>
      <c r="F98" s="469" t="s">
        <v>4849</v>
      </c>
      <c r="G98" s="470">
        <v>24</v>
      </c>
      <c r="H98" s="439">
        <v>9</v>
      </c>
      <c r="I98" s="440" t="s">
        <v>4101</v>
      </c>
      <c r="J98" s="441">
        <v>53</v>
      </c>
      <c r="K98" s="265">
        <v>12</v>
      </c>
      <c r="L98" s="266" t="s">
        <v>3318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9">
        <v>41</v>
      </c>
      <c r="C99" s="440" t="s">
        <v>5600</v>
      </c>
      <c r="D99" s="441">
        <v>21</v>
      </c>
      <c r="E99" s="469">
        <v>57</v>
      </c>
      <c r="F99" s="469" t="s">
        <v>4850</v>
      </c>
      <c r="G99" s="470">
        <v>13</v>
      </c>
      <c r="H99" s="448">
        <v>53</v>
      </c>
      <c r="I99" s="443" t="s">
        <v>4102</v>
      </c>
      <c r="J99" s="444">
        <v>25</v>
      </c>
      <c r="K99" s="268">
        <v>55</v>
      </c>
      <c r="L99" s="269" t="s">
        <v>3319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2"/>
      <c r="C100" s="453"/>
      <c r="D100" s="454"/>
      <c r="E100" s="422"/>
      <c r="F100" s="422"/>
      <c r="G100" s="423"/>
      <c r="H100" s="124"/>
      <c r="I100" s="124"/>
      <c r="J100" s="125"/>
      <c r="K100" s="100"/>
      <c r="L100" s="21"/>
      <c r="M100" s="101"/>
      <c r="N100" s="410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44996</v>
      </c>
      <c r="B101" s="411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1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1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1" t="s">
        <v>5610</v>
      </c>
      <c r="D103" s="462">
        <v>60</v>
      </c>
      <c r="E103" s="273">
        <v>243</v>
      </c>
      <c r="F103" s="476" t="s">
        <v>4874</v>
      </c>
      <c r="G103" s="477">
        <v>50</v>
      </c>
      <c r="H103" s="314">
        <v>240</v>
      </c>
      <c r="I103" s="461" t="s">
        <v>4112</v>
      </c>
      <c r="J103" s="462">
        <v>61</v>
      </c>
      <c r="K103" s="272">
        <v>197</v>
      </c>
      <c r="L103" s="273" t="s">
        <v>3329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40" t="s">
        <v>270</v>
      </c>
      <c r="D104" s="441">
        <v>0</v>
      </c>
      <c r="E104" s="266">
        <v>0</v>
      </c>
      <c r="F104" s="469" t="s">
        <v>270</v>
      </c>
      <c r="G104" s="470">
        <v>0</v>
      </c>
      <c r="H104" s="307">
        <v>0</v>
      </c>
      <c r="I104" s="440" t="s">
        <v>270</v>
      </c>
      <c r="J104" s="441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9">
        <v>14</v>
      </c>
      <c r="C105" s="440" t="s">
        <v>5602</v>
      </c>
      <c r="D105" s="441">
        <v>28</v>
      </c>
      <c r="E105" s="469">
        <v>12</v>
      </c>
      <c r="F105" s="469" t="s">
        <v>4866</v>
      </c>
      <c r="G105" s="470">
        <v>53</v>
      </c>
      <c r="H105" s="439">
        <v>9</v>
      </c>
      <c r="I105" s="440" t="s">
        <v>4104</v>
      </c>
      <c r="J105" s="441">
        <v>209</v>
      </c>
      <c r="K105" s="265">
        <v>9</v>
      </c>
      <c r="L105" s="266" t="s">
        <v>3321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9">
        <v>23</v>
      </c>
      <c r="C106" s="440" t="s">
        <v>5603</v>
      </c>
      <c r="D106" s="441">
        <v>32</v>
      </c>
      <c r="E106" s="469">
        <v>31</v>
      </c>
      <c r="F106" s="469" t="s">
        <v>4867</v>
      </c>
      <c r="G106" s="470">
        <v>27</v>
      </c>
      <c r="H106" s="439">
        <v>43</v>
      </c>
      <c r="I106" s="440" t="s">
        <v>4105</v>
      </c>
      <c r="J106" s="441">
        <v>44</v>
      </c>
      <c r="K106" s="265">
        <v>41</v>
      </c>
      <c r="L106" s="266" t="s">
        <v>3322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9">
        <v>6</v>
      </c>
      <c r="C107" s="440" t="s">
        <v>5604</v>
      </c>
      <c r="D107" s="441">
        <v>45</v>
      </c>
      <c r="E107" s="469">
        <v>8</v>
      </c>
      <c r="F107" s="469" t="s">
        <v>4868</v>
      </c>
      <c r="G107" s="470">
        <v>29</v>
      </c>
      <c r="H107" s="439">
        <v>8</v>
      </c>
      <c r="I107" s="440" t="s">
        <v>4106</v>
      </c>
      <c r="J107" s="441">
        <v>60</v>
      </c>
      <c r="K107" s="265">
        <v>5</v>
      </c>
      <c r="L107" s="266" t="s">
        <v>3323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9">
        <v>62</v>
      </c>
      <c r="C108" s="440" t="s">
        <v>5605</v>
      </c>
      <c r="D108" s="441">
        <v>45</v>
      </c>
      <c r="E108" s="469">
        <v>45</v>
      </c>
      <c r="F108" s="469" t="s">
        <v>4869</v>
      </c>
      <c r="G108" s="470">
        <v>56</v>
      </c>
      <c r="H108" s="439">
        <v>31</v>
      </c>
      <c r="I108" s="440" t="s">
        <v>4107</v>
      </c>
      <c r="J108" s="441">
        <v>74</v>
      </c>
      <c r="K108" s="265">
        <v>24</v>
      </c>
      <c r="L108" s="266" t="s">
        <v>3324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9">
        <v>79</v>
      </c>
      <c r="C109" s="440" t="s">
        <v>5606</v>
      </c>
      <c r="D109" s="441">
        <v>39</v>
      </c>
      <c r="E109" s="469">
        <v>82</v>
      </c>
      <c r="F109" s="469" t="s">
        <v>4870</v>
      </c>
      <c r="G109" s="470">
        <v>51</v>
      </c>
      <c r="H109" s="439">
        <v>85</v>
      </c>
      <c r="I109" s="440" t="s">
        <v>4108</v>
      </c>
      <c r="J109" s="441">
        <v>69</v>
      </c>
      <c r="K109" s="265">
        <v>69</v>
      </c>
      <c r="L109" s="266" t="s">
        <v>3325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9">
        <v>0</v>
      </c>
      <c r="C110" s="440" t="s">
        <v>270</v>
      </c>
      <c r="D110" s="441">
        <v>0</v>
      </c>
      <c r="E110" s="469">
        <v>0</v>
      </c>
      <c r="F110" s="469" t="s">
        <v>270</v>
      </c>
      <c r="G110" s="470">
        <v>0</v>
      </c>
      <c r="H110" s="439">
        <v>0</v>
      </c>
      <c r="I110" s="440" t="s">
        <v>270</v>
      </c>
      <c r="J110" s="441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9">
        <v>56</v>
      </c>
      <c r="C111" s="440" t="s">
        <v>5607</v>
      </c>
      <c r="D111" s="441">
        <v>139</v>
      </c>
      <c r="E111" s="469">
        <v>34</v>
      </c>
      <c r="F111" s="469" t="s">
        <v>4871</v>
      </c>
      <c r="G111" s="470">
        <v>75</v>
      </c>
      <c r="H111" s="439">
        <v>39</v>
      </c>
      <c r="I111" s="440" t="s">
        <v>4109</v>
      </c>
      <c r="J111" s="441">
        <v>46</v>
      </c>
      <c r="K111" s="265">
        <v>29</v>
      </c>
      <c r="L111" s="266" t="s">
        <v>3326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9">
        <v>12</v>
      </c>
      <c r="C112" s="440" t="s">
        <v>5608</v>
      </c>
      <c r="D112" s="441">
        <v>43</v>
      </c>
      <c r="E112" s="469">
        <v>18</v>
      </c>
      <c r="F112" s="469" t="s">
        <v>4872</v>
      </c>
      <c r="G112" s="470">
        <v>51</v>
      </c>
      <c r="H112" s="439">
        <v>13</v>
      </c>
      <c r="I112" s="440" t="s">
        <v>4110</v>
      </c>
      <c r="J112" s="441">
        <v>33</v>
      </c>
      <c r="K112" s="265">
        <v>8</v>
      </c>
      <c r="L112" s="266" t="s">
        <v>3327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9">
        <v>10</v>
      </c>
      <c r="C113" s="440" t="s">
        <v>5609</v>
      </c>
      <c r="D113" s="441">
        <v>23</v>
      </c>
      <c r="E113" s="469">
        <v>13</v>
      </c>
      <c r="F113" s="469" t="s">
        <v>4873</v>
      </c>
      <c r="G113" s="470">
        <v>26</v>
      </c>
      <c r="H113" s="439">
        <v>12</v>
      </c>
      <c r="I113" s="440" t="s">
        <v>4111</v>
      </c>
      <c r="J113" s="441">
        <v>10</v>
      </c>
      <c r="K113" s="265">
        <v>12</v>
      </c>
      <c r="L113" s="266" t="s">
        <v>3328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87"/>
      <c r="C114" s="457"/>
      <c r="D114" s="458"/>
      <c r="G114" s="416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9"/>
      <c r="C115" s="449"/>
      <c r="D115" s="486"/>
      <c r="E115" s="424"/>
      <c r="F115" s="259"/>
      <c r="G115" s="415"/>
      <c r="H115" s="449"/>
      <c r="I115" s="450"/>
      <c r="J115" s="451"/>
      <c r="K115" s="259"/>
      <c r="L115" s="424"/>
      <c r="M115" s="424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1" t="s">
        <v>5624</v>
      </c>
      <c r="D116" s="462">
        <v>45</v>
      </c>
      <c r="E116" s="273">
        <v>601</v>
      </c>
      <c r="F116" s="476" t="s">
        <v>4865</v>
      </c>
      <c r="G116" s="477">
        <v>39</v>
      </c>
      <c r="H116" s="313">
        <v>512</v>
      </c>
      <c r="I116" s="461" t="s">
        <v>4126</v>
      </c>
      <c r="J116" s="462">
        <v>57</v>
      </c>
      <c r="K116" s="272">
        <v>495</v>
      </c>
      <c r="L116" s="273" t="s">
        <v>3343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40" t="s">
        <v>5611</v>
      </c>
      <c r="D117" s="441">
        <v>32</v>
      </c>
      <c r="E117" s="266">
        <v>49</v>
      </c>
      <c r="F117" s="469" t="s">
        <v>4852</v>
      </c>
      <c r="G117" s="470">
        <v>51</v>
      </c>
      <c r="H117" s="307">
        <v>59</v>
      </c>
      <c r="I117" s="440" t="s">
        <v>4113</v>
      </c>
      <c r="J117" s="441">
        <v>66</v>
      </c>
      <c r="K117" s="265">
        <v>44</v>
      </c>
      <c r="L117" s="266" t="s">
        <v>3330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9">
        <v>63</v>
      </c>
      <c r="C118" s="440" t="s">
        <v>5612</v>
      </c>
      <c r="D118" s="441">
        <v>33</v>
      </c>
      <c r="E118" s="469">
        <v>70</v>
      </c>
      <c r="F118" s="469" t="s">
        <v>4853</v>
      </c>
      <c r="G118" s="470">
        <v>33</v>
      </c>
      <c r="H118" s="439">
        <v>69</v>
      </c>
      <c r="I118" s="440" t="s">
        <v>4114</v>
      </c>
      <c r="J118" s="441">
        <v>49</v>
      </c>
      <c r="K118" s="265">
        <v>76</v>
      </c>
      <c r="L118" s="266" t="s">
        <v>3331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9">
        <v>10</v>
      </c>
      <c r="C119" s="440" t="s">
        <v>5613</v>
      </c>
      <c r="D119" s="441">
        <v>40</v>
      </c>
      <c r="E119" s="469">
        <v>9</v>
      </c>
      <c r="F119" s="469" t="s">
        <v>3652</v>
      </c>
      <c r="G119" s="470">
        <v>49</v>
      </c>
      <c r="H119" s="439">
        <v>8</v>
      </c>
      <c r="I119" s="440" t="s">
        <v>4115</v>
      </c>
      <c r="J119" s="441">
        <v>70</v>
      </c>
      <c r="K119" s="265">
        <v>6</v>
      </c>
      <c r="L119" s="266" t="s">
        <v>3332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9">
        <v>0</v>
      </c>
      <c r="C120" s="440" t="s">
        <v>270</v>
      </c>
      <c r="D120" s="441">
        <v>0</v>
      </c>
      <c r="E120" s="469">
        <v>3</v>
      </c>
      <c r="F120" s="469" t="s">
        <v>4854</v>
      </c>
      <c r="G120" s="470">
        <v>49</v>
      </c>
      <c r="H120" s="439">
        <v>1</v>
      </c>
      <c r="I120" s="440" t="s">
        <v>3582</v>
      </c>
      <c r="J120" s="441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9">
        <v>103</v>
      </c>
      <c r="C121" s="440" t="s">
        <v>5614</v>
      </c>
      <c r="D121" s="441">
        <v>77</v>
      </c>
      <c r="E121" s="469">
        <v>108</v>
      </c>
      <c r="F121" s="469" t="s">
        <v>4855</v>
      </c>
      <c r="G121" s="470">
        <v>36</v>
      </c>
      <c r="H121" s="439">
        <v>79</v>
      </c>
      <c r="I121" s="440" t="s">
        <v>4116</v>
      </c>
      <c r="J121" s="441">
        <v>58</v>
      </c>
      <c r="K121" s="265">
        <v>89</v>
      </c>
      <c r="L121" s="266" t="s">
        <v>3333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9">
        <v>0</v>
      </c>
      <c r="C122" s="440" t="s">
        <v>270</v>
      </c>
      <c r="D122" s="441">
        <v>0</v>
      </c>
      <c r="E122" s="469">
        <v>1</v>
      </c>
      <c r="F122" s="469" t="s">
        <v>4856</v>
      </c>
      <c r="G122" s="470">
        <v>1</v>
      </c>
      <c r="H122" s="439">
        <v>0</v>
      </c>
      <c r="I122" s="440" t="s">
        <v>270</v>
      </c>
      <c r="J122" s="441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9">
        <v>15</v>
      </c>
      <c r="C123" s="440" t="s">
        <v>5615</v>
      </c>
      <c r="D123" s="441">
        <v>24</v>
      </c>
      <c r="E123" s="469">
        <v>10</v>
      </c>
      <c r="F123" s="469" t="s">
        <v>4857</v>
      </c>
      <c r="G123" s="470">
        <v>55</v>
      </c>
      <c r="H123" s="439">
        <v>15</v>
      </c>
      <c r="I123" s="440" t="s">
        <v>4117</v>
      </c>
      <c r="J123" s="441">
        <v>46</v>
      </c>
      <c r="K123" s="265">
        <v>9</v>
      </c>
      <c r="L123" s="266" t="s">
        <v>3334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9">
        <v>287</v>
      </c>
      <c r="C124" s="440" t="s">
        <v>5616</v>
      </c>
      <c r="D124" s="441">
        <v>39</v>
      </c>
      <c r="E124" s="469">
        <v>267</v>
      </c>
      <c r="F124" s="469" t="s">
        <v>4858</v>
      </c>
      <c r="G124" s="470">
        <v>41</v>
      </c>
      <c r="H124" s="439">
        <v>194</v>
      </c>
      <c r="I124" s="440" t="s">
        <v>4118</v>
      </c>
      <c r="J124" s="441">
        <v>53</v>
      </c>
      <c r="K124" s="265">
        <v>194</v>
      </c>
      <c r="L124" s="266" t="s">
        <v>3335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9">
        <v>7</v>
      </c>
      <c r="C125" s="440" t="s">
        <v>5617</v>
      </c>
      <c r="D125" s="441">
        <v>25</v>
      </c>
      <c r="E125" s="469">
        <v>6</v>
      </c>
      <c r="F125" s="469" t="s">
        <v>4859</v>
      </c>
      <c r="G125" s="470">
        <v>23</v>
      </c>
      <c r="H125" s="439">
        <v>5</v>
      </c>
      <c r="I125" s="440" t="s">
        <v>4119</v>
      </c>
      <c r="J125" s="441">
        <v>82</v>
      </c>
      <c r="K125" s="265">
        <v>6</v>
      </c>
      <c r="L125" s="266" t="s">
        <v>3336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9">
        <v>8</v>
      </c>
      <c r="C126" s="440" t="s">
        <v>5618</v>
      </c>
      <c r="D126" s="441">
        <v>53</v>
      </c>
      <c r="E126" s="469">
        <v>5</v>
      </c>
      <c r="F126" s="469" t="s">
        <v>4860</v>
      </c>
      <c r="G126" s="470">
        <v>21</v>
      </c>
      <c r="H126" s="439">
        <v>11</v>
      </c>
      <c r="I126" s="440" t="s">
        <v>4120</v>
      </c>
      <c r="J126" s="441">
        <v>87</v>
      </c>
      <c r="K126" s="265">
        <v>9</v>
      </c>
      <c r="L126" s="266" t="s">
        <v>3337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9">
        <v>21</v>
      </c>
      <c r="C127" s="440" t="s">
        <v>5619</v>
      </c>
      <c r="D127" s="441">
        <v>30</v>
      </c>
      <c r="E127" s="469">
        <v>18</v>
      </c>
      <c r="F127" s="469" t="s">
        <v>4861</v>
      </c>
      <c r="G127" s="470">
        <v>24</v>
      </c>
      <c r="H127" s="439">
        <v>17</v>
      </c>
      <c r="I127" s="440" t="s">
        <v>4121</v>
      </c>
      <c r="J127" s="441">
        <v>82</v>
      </c>
      <c r="K127" s="265">
        <v>16</v>
      </c>
      <c r="L127" s="266" t="s">
        <v>3338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9">
        <v>14</v>
      </c>
      <c r="C128" s="440" t="s">
        <v>5620</v>
      </c>
      <c r="D128" s="441">
        <v>59</v>
      </c>
      <c r="E128" s="469">
        <v>14</v>
      </c>
      <c r="F128" s="469" t="s">
        <v>4862</v>
      </c>
      <c r="G128" s="470">
        <v>51</v>
      </c>
      <c r="H128" s="439">
        <v>12</v>
      </c>
      <c r="I128" s="440" t="s">
        <v>4122</v>
      </c>
      <c r="J128" s="441">
        <v>36</v>
      </c>
      <c r="K128" s="265">
        <v>7</v>
      </c>
      <c r="L128" s="266" t="s">
        <v>3339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9">
        <v>26</v>
      </c>
      <c r="C129" s="440" t="s">
        <v>5621</v>
      </c>
      <c r="D129" s="441">
        <v>50</v>
      </c>
      <c r="E129" s="469">
        <v>33</v>
      </c>
      <c r="F129" s="469" t="s">
        <v>4863</v>
      </c>
      <c r="G129" s="470">
        <v>35</v>
      </c>
      <c r="H129" s="439">
        <v>32</v>
      </c>
      <c r="I129" s="440" t="s">
        <v>4123</v>
      </c>
      <c r="J129" s="441">
        <v>65</v>
      </c>
      <c r="K129" s="265">
        <v>24</v>
      </c>
      <c r="L129" s="266" t="s">
        <v>3340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9">
        <v>7</v>
      </c>
      <c r="C130" s="440" t="s">
        <v>5622</v>
      </c>
      <c r="D130" s="441">
        <v>36</v>
      </c>
      <c r="E130" s="469">
        <v>7</v>
      </c>
      <c r="F130" s="469" t="s">
        <v>4864</v>
      </c>
      <c r="G130" s="470">
        <v>50</v>
      </c>
      <c r="H130" s="439">
        <v>5</v>
      </c>
      <c r="I130" s="440" t="s">
        <v>4124</v>
      </c>
      <c r="J130" s="441">
        <v>62</v>
      </c>
      <c r="K130" s="265">
        <v>8</v>
      </c>
      <c r="L130" s="266" t="s">
        <v>3341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9">
        <v>5</v>
      </c>
      <c r="C131" s="440" t="s">
        <v>5623</v>
      </c>
      <c r="D131" s="441">
        <v>46</v>
      </c>
      <c r="E131" s="469">
        <v>1</v>
      </c>
      <c r="F131" s="469" t="s">
        <v>2589</v>
      </c>
      <c r="G131" s="470">
        <v>3</v>
      </c>
      <c r="H131" s="439">
        <v>5</v>
      </c>
      <c r="I131" s="440" t="s">
        <v>4125</v>
      </c>
      <c r="J131" s="441">
        <v>72</v>
      </c>
      <c r="K131" s="265">
        <v>6</v>
      </c>
      <c r="L131" s="266" t="s">
        <v>3342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2"/>
      <c r="F132" s="422"/>
      <c r="G132" s="423"/>
      <c r="H132" s="453"/>
      <c r="I132" s="453"/>
      <c r="J132" s="454"/>
      <c r="K132" s="204"/>
      <c r="L132" s="422"/>
      <c r="M132" s="423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44996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1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1" t="s">
        <v>5644</v>
      </c>
      <c r="D135" s="462">
        <v>25</v>
      </c>
      <c r="E135" s="273">
        <v>296</v>
      </c>
      <c r="F135" s="476" t="s">
        <v>4894</v>
      </c>
      <c r="G135" s="477">
        <v>35</v>
      </c>
      <c r="H135" s="314">
        <v>282</v>
      </c>
      <c r="I135" s="461" t="s">
        <v>4147</v>
      </c>
      <c r="J135" s="462">
        <v>70</v>
      </c>
      <c r="K135" s="272">
        <v>247</v>
      </c>
      <c r="L135" s="273" t="s">
        <v>3362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40" t="s">
        <v>270</v>
      </c>
      <c r="D136" s="441">
        <v>0</v>
      </c>
      <c r="E136" s="266">
        <v>3</v>
      </c>
      <c r="F136" s="469" t="s">
        <v>4875</v>
      </c>
      <c r="G136" s="470">
        <v>25</v>
      </c>
      <c r="H136" s="307">
        <v>1</v>
      </c>
      <c r="I136" s="440" t="s">
        <v>4127</v>
      </c>
      <c r="J136" s="441">
        <v>70</v>
      </c>
      <c r="K136" s="265">
        <v>1</v>
      </c>
      <c r="L136" s="266" t="s">
        <v>3344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9">
        <v>1</v>
      </c>
      <c r="C137" s="440" t="s">
        <v>4071</v>
      </c>
      <c r="D137" s="441">
        <v>4</v>
      </c>
      <c r="E137" s="469">
        <v>0</v>
      </c>
      <c r="F137" s="469" t="s">
        <v>270</v>
      </c>
      <c r="G137" s="470">
        <v>0</v>
      </c>
      <c r="H137" s="439">
        <v>2</v>
      </c>
      <c r="I137" s="440" t="s">
        <v>4128</v>
      </c>
      <c r="J137" s="441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9">
        <v>8</v>
      </c>
      <c r="C138" s="440" t="s">
        <v>5625</v>
      </c>
      <c r="D138" s="441">
        <v>7</v>
      </c>
      <c r="E138" s="469">
        <v>8</v>
      </c>
      <c r="F138" s="469" t="s">
        <v>4876</v>
      </c>
      <c r="G138" s="470">
        <v>60</v>
      </c>
      <c r="H138" s="439">
        <v>7</v>
      </c>
      <c r="I138" s="440" t="s">
        <v>4129</v>
      </c>
      <c r="J138" s="441">
        <v>60</v>
      </c>
      <c r="K138" s="265">
        <v>9</v>
      </c>
      <c r="L138" s="266" t="s">
        <v>3345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9">
        <v>3</v>
      </c>
      <c r="C139" s="440" t="s">
        <v>5626</v>
      </c>
      <c r="D139" s="441">
        <v>54</v>
      </c>
      <c r="E139" s="469">
        <v>0</v>
      </c>
      <c r="F139" s="469" t="s">
        <v>270</v>
      </c>
      <c r="G139" s="470">
        <v>0</v>
      </c>
      <c r="H139" s="439">
        <v>4</v>
      </c>
      <c r="I139" s="440" t="s">
        <v>4130</v>
      </c>
      <c r="J139" s="441">
        <v>243</v>
      </c>
      <c r="K139" s="265">
        <v>3</v>
      </c>
      <c r="L139" s="266" t="s">
        <v>3346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9">
        <v>3</v>
      </c>
      <c r="C140" s="440" t="s">
        <v>5627</v>
      </c>
      <c r="D140" s="441">
        <v>19</v>
      </c>
      <c r="E140" s="469">
        <v>2</v>
      </c>
      <c r="F140" s="469" t="s">
        <v>4877</v>
      </c>
      <c r="G140" s="470">
        <v>58</v>
      </c>
      <c r="H140" s="439">
        <v>0</v>
      </c>
      <c r="I140" s="440" t="s">
        <v>270</v>
      </c>
      <c r="J140" s="441">
        <v>0</v>
      </c>
      <c r="K140" s="265">
        <v>1</v>
      </c>
      <c r="L140" s="266" t="s">
        <v>3347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9">
        <v>1</v>
      </c>
      <c r="C141" s="440" t="s">
        <v>1359</v>
      </c>
      <c r="D141" s="441">
        <v>4</v>
      </c>
      <c r="E141" s="469">
        <v>4</v>
      </c>
      <c r="F141" s="469" t="s">
        <v>4878</v>
      </c>
      <c r="G141" s="470">
        <v>53</v>
      </c>
      <c r="H141" s="439">
        <v>3</v>
      </c>
      <c r="I141" s="440" t="s">
        <v>4131</v>
      </c>
      <c r="J141" s="441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9">
        <v>2</v>
      </c>
      <c r="C142" s="440" t="s">
        <v>2546</v>
      </c>
      <c r="D142" s="441">
        <v>15</v>
      </c>
      <c r="E142" s="469">
        <v>0</v>
      </c>
      <c r="F142" s="469" t="s">
        <v>270</v>
      </c>
      <c r="G142" s="470">
        <v>0</v>
      </c>
      <c r="H142" s="439">
        <v>2</v>
      </c>
      <c r="I142" s="440" t="s">
        <v>4132</v>
      </c>
      <c r="J142" s="441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9">
        <v>3</v>
      </c>
      <c r="C143" s="440" t="s">
        <v>5628</v>
      </c>
      <c r="D143" s="441">
        <v>27</v>
      </c>
      <c r="E143" s="469">
        <v>5</v>
      </c>
      <c r="F143" s="469" t="s">
        <v>4879</v>
      </c>
      <c r="G143" s="470">
        <v>30</v>
      </c>
      <c r="H143" s="439">
        <v>2</v>
      </c>
      <c r="I143" s="440" t="s">
        <v>4133</v>
      </c>
      <c r="J143" s="441">
        <v>11</v>
      </c>
      <c r="K143" s="265">
        <v>2</v>
      </c>
      <c r="L143" s="266" t="s">
        <v>3348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9">
        <v>9</v>
      </c>
      <c r="C144" s="440" t="s">
        <v>5629</v>
      </c>
      <c r="D144" s="441">
        <v>11</v>
      </c>
      <c r="E144" s="469">
        <v>8</v>
      </c>
      <c r="F144" s="469" t="s">
        <v>4880</v>
      </c>
      <c r="G144" s="470">
        <v>24</v>
      </c>
      <c r="H144" s="439">
        <v>9</v>
      </c>
      <c r="I144" s="440" t="s">
        <v>4134</v>
      </c>
      <c r="J144" s="441">
        <v>24</v>
      </c>
      <c r="K144" s="265">
        <v>6</v>
      </c>
      <c r="L144" s="266" t="s">
        <v>3349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9">
        <v>9</v>
      </c>
      <c r="C145" s="440" t="s">
        <v>5630</v>
      </c>
      <c r="D145" s="441">
        <v>24</v>
      </c>
      <c r="E145" s="469">
        <v>7</v>
      </c>
      <c r="F145" s="469" t="s">
        <v>4881</v>
      </c>
      <c r="G145" s="470">
        <v>49</v>
      </c>
      <c r="H145" s="439">
        <v>5</v>
      </c>
      <c r="I145" s="440" t="s">
        <v>4135</v>
      </c>
      <c r="J145" s="441">
        <v>58</v>
      </c>
      <c r="K145" s="265">
        <v>12</v>
      </c>
      <c r="L145" s="266" t="s">
        <v>3350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9">
        <v>4</v>
      </c>
      <c r="C146" s="440" t="s">
        <v>5631</v>
      </c>
      <c r="D146" s="441">
        <v>17</v>
      </c>
      <c r="E146" s="469">
        <v>2</v>
      </c>
      <c r="F146" s="469" t="s">
        <v>4882</v>
      </c>
      <c r="G146" s="470">
        <v>67</v>
      </c>
      <c r="H146" s="439">
        <v>4</v>
      </c>
      <c r="I146" s="440" t="s">
        <v>4136</v>
      </c>
      <c r="J146" s="441">
        <v>43</v>
      </c>
      <c r="K146" s="265">
        <v>3</v>
      </c>
      <c r="L146" s="266" t="s">
        <v>3351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9">
        <v>3</v>
      </c>
      <c r="C147" s="440" t="s">
        <v>5632</v>
      </c>
      <c r="D147" s="441">
        <v>45</v>
      </c>
      <c r="E147" s="469">
        <v>2</v>
      </c>
      <c r="F147" s="469" t="s">
        <v>4883</v>
      </c>
      <c r="G147" s="470">
        <v>3</v>
      </c>
      <c r="H147" s="439">
        <v>1</v>
      </c>
      <c r="I147" s="440" t="s">
        <v>4137</v>
      </c>
      <c r="J147" s="441">
        <v>15</v>
      </c>
      <c r="K147" s="265">
        <v>1</v>
      </c>
      <c r="L147" s="266" t="s">
        <v>3352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9">
        <v>3</v>
      </c>
      <c r="C148" s="440" t="s">
        <v>5633</v>
      </c>
      <c r="D148" s="441">
        <v>30</v>
      </c>
      <c r="E148" s="469">
        <v>2</v>
      </c>
      <c r="F148" s="469" t="s">
        <v>4884</v>
      </c>
      <c r="G148" s="470">
        <v>83</v>
      </c>
      <c r="H148" s="439">
        <v>2</v>
      </c>
      <c r="I148" s="440" t="s">
        <v>4138</v>
      </c>
      <c r="J148" s="441">
        <v>5</v>
      </c>
      <c r="K148" s="265">
        <v>3</v>
      </c>
      <c r="L148" s="266" t="s">
        <v>3353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9">
        <v>1</v>
      </c>
      <c r="C149" s="440" t="s">
        <v>5634</v>
      </c>
      <c r="D149" s="441">
        <v>238</v>
      </c>
      <c r="E149" s="469">
        <v>1</v>
      </c>
      <c r="F149" s="469" t="s">
        <v>2535</v>
      </c>
      <c r="G149" s="470">
        <v>14</v>
      </c>
      <c r="H149" s="439">
        <v>0</v>
      </c>
      <c r="I149" s="440" t="s">
        <v>270</v>
      </c>
      <c r="J149" s="441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9">
        <v>3</v>
      </c>
      <c r="C150" s="440" t="s">
        <v>5635</v>
      </c>
      <c r="D150" s="441">
        <v>26</v>
      </c>
      <c r="E150" s="469">
        <v>3</v>
      </c>
      <c r="F150" s="469" t="s">
        <v>4885</v>
      </c>
      <c r="G150" s="470">
        <v>24</v>
      </c>
      <c r="H150" s="439">
        <v>5</v>
      </c>
      <c r="I150" s="440" t="s">
        <v>4139</v>
      </c>
      <c r="J150" s="441">
        <v>46</v>
      </c>
      <c r="K150" s="265">
        <v>3</v>
      </c>
      <c r="L150" s="266" t="s">
        <v>3354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9">
        <v>18</v>
      </c>
      <c r="C151" s="440" t="s">
        <v>5636</v>
      </c>
      <c r="D151" s="441">
        <v>22</v>
      </c>
      <c r="E151" s="469">
        <v>34</v>
      </c>
      <c r="F151" s="469" t="s">
        <v>4886</v>
      </c>
      <c r="G151" s="470">
        <v>40</v>
      </c>
      <c r="H151" s="439">
        <v>36</v>
      </c>
      <c r="I151" s="440" t="s">
        <v>3680</v>
      </c>
      <c r="J151" s="441">
        <v>118</v>
      </c>
      <c r="K151" s="265">
        <v>28</v>
      </c>
      <c r="L151" s="266" t="s">
        <v>3355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9">
        <v>1</v>
      </c>
      <c r="C152" s="440" t="s">
        <v>5637</v>
      </c>
      <c r="D152" s="441">
        <v>4</v>
      </c>
      <c r="E152" s="469">
        <v>3</v>
      </c>
      <c r="F152" s="469" t="s">
        <v>4887</v>
      </c>
      <c r="G152" s="470">
        <v>17</v>
      </c>
      <c r="H152" s="439">
        <v>6</v>
      </c>
      <c r="I152" s="440" t="s">
        <v>4140</v>
      </c>
      <c r="J152" s="441">
        <v>82</v>
      </c>
      <c r="K152" s="265">
        <v>4</v>
      </c>
      <c r="L152" s="266" t="s">
        <v>3356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9">
        <v>4</v>
      </c>
      <c r="C153" s="440" t="s">
        <v>5638</v>
      </c>
      <c r="D153" s="441">
        <v>20</v>
      </c>
      <c r="E153" s="469">
        <v>1</v>
      </c>
      <c r="F153" s="469" t="s">
        <v>1622</v>
      </c>
      <c r="G153" s="470">
        <v>4</v>
      </c>
      <c r="H153" s="439">
        <v>3</v>
      </c>
      <c r="I153" s="440" t="s">
        <v>4141</v>
      </c>
      <c r="J153" s="441">
        <v>24</v>
      </c>
      <c r="K153" s="265">
        <v>2</v>
      </c>
      <c r="L153" s="266" t="s">
        <v>3357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9">
        <v>0</v>
      </c>
      <c r="C154" s="440" t="s">
        <v>270</v>
      </c>
      <c r="D154" s="441">
        <v>0</v>
      </c>
      <c r="E154" s="469">
        <v>0</v>
      </c>
      <c r="F154" s="469" t="s">
        <v>270</v>
      </c>
      <c r="G154" s="470">
        <v>0</v>
      </c>
      <c r="H154" s="439">
        <v>0</v>
      </c>
      <c r="I154" s="440" t="s">
        <v>270</v>
      </c>
      <c r="J154" s="441">
        <v>0</v>
      </c>
      <c r="K154" s="265">
        <v>1</v>
      </c>
      <c r="L154" s="266" t="s">
        <v>3287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9">
        <v>3</v>
      </c>
      <c r="C155" s="440" t="s">
        <v>5639</v>
      </c>
      <c r="D155" s="441">
        <v>53</v>
      </c>
      <c r="E155" s="469">
        <v>4</v>
      </c>
      <c r="F155" s="469" t="s">
        <v>4888</v>
      </c>
      <c r="G155" s="470">
        <v>37</v>
      </c>
      <c r="H155" s="439">
        <v>1</v>
      </c>
      <c r="I155" s="440" t="s">
        <v>1862</v>
      </c>
      <c r="J155" s="441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9">
        <v>138</v>
      </c>
      <c r="C156" s="440" t="s">
        <v>5640</v>
      </c>
      <c r="D156" s="441">
        <v>25</v>
      </c>
      <c r="E156" s="469">
        <v>166</v>
      </c>
      <c r="F156" s="469" t="s">
        <v>4889</v>
      </c>
      <c r="G156" s="470">
        <v>34</v>
      </c>
      <c r="H156" s="439">
        <v>152</v>
      </c>
      <c r="I156" s="440" t="s">
        <v>4142</v>
      </c>
      <c r="J156" s="441">
        <v>51</v>
      </c>
      <c r="K156" s="265">
        <v>130</v>
      </c>
      <c r="L156" s="266" t="s">
        <v>3358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9">
        <v>24</v>
      </c>
      <c r="C157" s="440" t="s">
        <v>5641</v>
      </c>
      <c r="D157" s="441">
        <v>29</v>
      </c>
      <c r="E157" s="469">
        <v>27</v>
      </c>
      <c r="F157" s="469" t="s">
        <v>4890</v>
      </c>
      <c r="G157" s="470">
        <v>20</v>
      </c>
      <c r="H157" s="439">
        <v>26</v>
      </c>
      <c r="I157" s="440" t="s">
        <v>4143</v>
      </c>
      <c r="J157" s="441">
        <v>136</v>
      </c>
      <c r="K157" s="265">
        <v>21</v>
      </c>
      <c r="L157" s="266" t="s">
        <v>3359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9">
        <v>4</v>
      </c>
      <c r="C158" s="440" t="s">
        <v>5642</v>
      </c>
      <c r="D158" s="441">
        <v>27</v>
      </c>
      <c r="E158" s="469">
        <v>2</v>
      </c>
      <c r="F158" s="469" t="s">
        <v>4891</v>
      </c>
      <c r="G158" s="470">
        <v>26</v>
      </c>
      <c r="H158" s="439">
        <v>2</v>
      </c>
      <c r="I158" s="440" t="s">
        <v>4144</v>
      </c>
      <c r="J158" s="441">
        <v>69</v>
      </c>
      <c r="K158" s="265">
        <v>2</v>
      </c>
      <c r="L158" s="266" t="s">
        <v>3360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9">
        <v>1</v>
      </c>
      <c r="C159" s="440" t="s">
        <v>4064</v>
      </c>
      <c r="D159" s="441">
        <v>4</v>
      </c>
      <c r="E159" s="469">
        <v>2</v>
      </c>
      <c r="F159" s="469" t="s">
        <v>4892</v>
      </c>
      <c r="G159" s="470">
        <v>20</v>
      </c>
      <c r="H159" s="439">
        <v>4</v>
      </c>
      <c r="I159" s="440" t="s">
        <v>4145</v>
      </c>
      <c r="J159" s="441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9">
        <v>11</v>
      </c>
      <c r="C160" s="440" t="s">
        <v>5643</v>
      </c>
      <c r="D160" s="441">
        <v>20</v>
      </c>
      <c r="E160" s="469">
        <v>10</v>
      </c>
      <c r="F160" s="469" t="s">
        <v>4893</v>
      </c>
      <c r="G160" s="470">
        <v>46</v>
      </c>
      <c r="H160" s="439">
        <v>5</v>
      </c>
      <c r="I160" s="440" t="s">
        <v>4146</v>
      </c>
      <c r="J160" s="441">
        <v>40</v>
      </c>
      <c r="K160" s="265">
        <v>8</v>
      </c>
      <c r="L160" s="266" t="s">
        <v>3361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4"/>
      <c r="F161" s="474"/>
      <c r="G161" s="475"/>
      <c r="H161" s="453"/>
      <c r="I161" s="453"/>
      <c r="J161" s="454"/>
      <c r="K161" s="204"/>
      <c r="L161" s="422"/>
      <c r="M161" s="423"/>
      <c r="N161" s="410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44996</v>
      </c>
      <c r="B162" s="335">
        <v>2022</v>
      </c>
      <c r="C162" s="336"/>
      <c r="D162" s="337"/>
      <c r="E162" s="4">
        <v>2021</v>
      </c>
      <c r="F162" s="4"/>
      <c r="G162" s="392"/>
      <c r="H162" s="455"/>
      <c r="I162" s="455"/>
      <c r="J162" s="456"/>
      <c r="K162" s="418"/>
      <c r="L162" s="419"/>
      <c r="M162" s="420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1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7"/>
      <c r="I163" s="457"/>
      <c r="J163" s="458"/>
      <c r="K163" s="260"/>
      <c r="L163" s="23"/>
      <c r="M163" s="416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1" t="s">
        <v>5666</v>
      </c>
      <c r="D164" s="462">
        <v>52</v>
      </c>
      <c r="E164" s="273">
        <v>346</v>
      </c>
      <c r="F164" s="476" t="s">
        <v>4916</v>
      </c>
      <c r="G164" s="477">
        <v>72</v>
      </c>
      <c r="H164" s="313">
        <v>315</v>
      </c>
      <c r="I164" s="461" t="s">
        <v>4167</v>
      </c>
      <c r="J164" s="462">
        <v>97</v>
      </c>
      <c r="K164" s="272">
        <v>304</v>
      </c>
      <c r="L164" s="273" t="s">
        <v>3383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40" t="s">
        <v>5645</v>
      </c>
      <c r="D165" s="441">
        <v>35</v>
      </c>
      <c r="E165" s="266">
        <v>16</v>
      </c>
      <c r="F165" s="469" t="s">
        <v>4895</v>
      </c>
      <c r="G165" s="470">
        <v>75</v>
      </c>
      <c r="H165" s="307">
        <v>20</v>
      </c>
      <c r="I165" s="440" t="s">
        <v>4148</v>
      </c>
      <c r="J165" s="441">
        <v>44</v>
      </c>
      <c r="K165" s="265">
        <v>6</v>
      </c>
      <c r="L165" s="266" t="s">
        <v>3363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9">
        <v>6</v>
      </c>
      <c r="C166" s="440" t="s">
        <v>5646</v>
      </c>
      <c r="D166" s="441">
        <v>27</v>
      </c>
      <c r="E166" s="469">
        <v>11</v>
      </c>
      <c r="F166" s="469" t="s">
        <v>4896</v>
      </c>
      <c r="G166" s="470">
        <v>108</v>
      </c>
      <c r="H166" s="439">
        <v>8</v>
      </c>
      <c r="I166" s="440" t="s">
        <v>4149</v>
      </c>
      <c r="J166" s="441">
        <v>29</v>
      </c>
      <c r="K166" s="265">
        <v>7</v>
      </c>
      <c r="L166" s="266" t="s">
        <v>3364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9">
        <v>45</v>
      </c>
      <c r="C167" s="440" t="s">
        <v>5647</v>
      </c>
      <c r="D167" s="441">
        <v>51</v>
      </c>
      <c r="E167" s="469">
        <v>36</v>
      </c>
      <c r="F167" s="469" t="s">
        <v>4897</v>
      </c>
      <c r="G167" s="470">
        <v>119</v>
      </c>
      <c r="H167" s="439">
        <v>37</v>
      </c>
      <c r="I167" s="440" t="s">
        <v>4150</v>
      </c>
      <c r="J167" s="441">
        <v>92</v>
      </c>
      <c r="K167" s="265">
        <v>41</v>
      </c>
      <c r="L167" s="266" t="s">
        <v>3365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9">
        <v>19</v>
      </c>
      <c r="C168" s="440" t="s">
        <v>5648</v>
      </c>
      <c r="D168" s="441">
        <v>11</v>
      </c>
      <c r="E168" s="469">
        <v>15</v>
      </c>
      <c r="F168" s="469" t="s">
        <v>4898</v>
      </c>
      <c r="G168" s="470">
        <v>12</v>
      </c>
      <c r="H168" s="439">
        <v>15</v>
      </c>
      <c r="I168" s="440" t="s">
        <v>4151</v>
      </c>
      <c r="J168" s="441">
        <v>62</v>
      </c>
      <c r="K168" s="265">
        <v>16</v>
      </c>
      <c r="L168" s="266" t="s">
        <v>3366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9">
        <v>25</v>
      </c>
      <c r="C169" s="440" t="s">
        <v>5649</v>
      </c>
      <c r="D169" s="441">
        <v>41</v>
      </c>
      <c r="E169" s="469">
        <v>31</v>
      </c>
      <c r="F169" s="469" t="s">
        <v>4899</v>
      </c>
      <c r="G169" s="470">
        <v>48</v>
      </c>
      <c r="H169" s="439">
        <v>21</v>
      </c>
      <c r="I169" s="440" t="s">
        <v>4152</v>
      </c>
      <c r="J169" s="441">
        <v>62</v>
      </c>
      <c r="K169" s="265">
        <v>26</v>
      </c>
      <c r="L169" s="266" t="s">
        <v>3367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9">
        <v>20</v>
      </c>
      <c r="C170" s="440" t="s">
        <v>5650</v>
      </c>
      <c r="D170" s="441">
        <v>83</v>
      </c>
      <c r="E170" s="469">
        <v>22</v>
      </c>
      <c r="F170" s="469" t="s">
        <v>4900</v>
      </c>
      <c r="G170" s="470">
        <v>62</v>
      </c>
      <c r="H170" s="439">
        <v>27</v>
      </c>
      <c r="I170" s="440" t="s">
        <v>4153</v>
      </c>
      <c r="J170" s="441">
        <v>103</v>
      </c>
      <c r="K170" s="265">
        <v>20</v>
      </c>
      <c r="L170" s="266" t="s">
        <v>3368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9">
        <v>34</v>
      </c>
      <c r="C171" s="440" t="s">
        <v>5651</v>
      </c>
      <c r="D171" s="441">
        <v>39</v>
      </c>
      <c r="E171" s="469">
        <v>34</v>
      </c>
      <c r="F171" s="469" t="s">
        <v>4901</v>
      </c>
      <c r="G171" s="470">
        <v>76</v>
      </c>
      <c r="H171" s="439">
        <v>26</v>
      </c>
      <c r="I171" s="440" t="s">
        <v>4154</v>
      </c>
      <c r="J171" s="441">
        <v>171</v>
      </c>
      <c r="K171" s="265">
        <v>35</v>
      </c>
      <c r="L171" s="266" t="s">
        <v>3369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9">
        <v>7</v>
      </c>
      <c r="C172" s="440" t="s">
        <v>5652</v>
      </c>
      <c r="D172" s="441">
        <v>40</v>
      </c>
      <c r="E172" s="469">
        <v>7</v>
      </c>
      <c r="F172" s="469" t="s">
        <v>4902</v>
      </c>
      <c r="G172" s="470">
        <v>20</v>
      </c>
      <c r="H172" s="439">
        <v>8</v>
      </c>
      <c r="I172" s="440" t="s">
        <v>4155</v>
      </c>
      <c r="J172" s="441">
        <v>44</v>
      </c>
      <c r="K172" s="265">
        <v>8</v>
      </c>
      <c r="L172" s="266" t="s">
        <v>3370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9">
        <v>4</v>
      </c>
      <c r="C173" s="440" t="s">
        <v>5653</v>
      </c>
      <c r="D173" s="441">
        <v>121</v>
      </c>
      <c r="E173" s="469">
        <v>7</v>
      </c>
      <c r="F173" s="469" t="s">
        <v>4903</v>
      </c>
      <c r="G173" s="470">
        <v>110</v>
      </c>
      <c r="H173" s="439">
        <v>14</v>
      </c>
      <c r="I173" s="440" t="s">
        <v>4156</v>
      </c>
      <c r="J173" s="441">
        <v>161</v>
      </c>
      <c r="K173" s="265">
        <v>11</v>
      </c>
      <c r="L173" s="266" t="s">
        <v>3371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9">
        <v>6</v>
      </c>
      <c r="C174" s="440" t="s">
        <v>5654</v>
      </c>
      <c r="D174" s="441">
        <v>104</v>
      </c>
      <c r="E174" s="469">
        <v>5</v>
      </c>
      <c r="F174" s="469" t="s">
        <v>4904</v>
      </c>
      <c r="G174" s="470">
        <v>61</v>
      </c>
      <c r="H174" s="439">
        <v>4</v>
      </c>
      <c r="I174" s="440" t="s">
        <v>284</v>
      </c>
      <c r="J174" s="441">
        <v>47</v>
      </c>
      <c r="K174" s="265">
        <v>6</v>
      </c>
      <c r="L174" s="266" t="s">
        <v>3372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9">
        <v>48</v>
      </c>
      <c r="C175" s="440" t="s">
        <v>5655</v>
      </c>
      <c r="D175" s="441">
        <v>74</v>
      </c>
      <c r="E175" s="469">
        <v>38</v>
      </c>
      <c r="F175" s="469" t="s">
        <v>4905</v>
      </c>
      <c r="G175" s="470">
        <v>53</v>
      </c>
      <c r="H175" s="439">
        <v>27</v>
      </c>
      <c r="I175" s="440" t="s">
        <v>4157</v>
      </c>
      <c r="J175" s="441">
        <v>85</v>
      </c>
      <c r="K175" s="265">
        <v>42</v>
      </c>
      <c r="L175" s="266" t="s">
        <v>3373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9">
        <v>11</v>
      </c>
      <c r="C176" s="440" t="s">
        <v>5656</v>
      </c>
      <c r="D176" s="441">
        <v>85</v>
      </c>
      <c r="E176" s="469">
        <v>15</v>
      </c>
      <c r="F176" s="469" t="s">
        <v>4906</v>
      </c>
      <c r="G176" s="470">
        <v>88</v>
      </c>
      <c r="H176" s="439">
        <v>13</v>
      </c>
      <c r="I176" s="440" t="s">
        <v>4158</v>
      </c>
      <c r="J176" s="441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9">
        <v>21</v>
      </c>
      <c r="C177" s="440" t="s">
        <v>5657</v>
      </c>
      <c r="D177" s="441">
        <v>38</v>
      </c>
      <c r="E177" s="469">
        <v>17</v>
      </c>
      <c r="F177" s="469" t="s">
        <v>4907</v>
      </c>
      <c r="G177" s="470">
        <v>25</v>
      </c>
      <c r="H177" s="439">
        <v>10</v>
      </c>
      <c r="I177" s="440" t="s">
        <v>4159</v>
      </c>
      <c r="J177" s="441">
        <v>100</v>
      </c>
      <c r="K177" s="265">
        <v>17</v>
      </c>
      <c r="L177" s="266" t="s">
        <v>3374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9">
        <v>1</v>
      </c>
      <c r="C178" s="440" t="s">
        <v>5658</v>
      </c>
      <c r="D178" s="441">
        <v>1</v>
      </c>
      <c r="E178" s="469">
        <v>0</v>
      </c>
      <c r="F178" s="469" t="s">
        <v>270</v>
      </c>
      <c r="G178" s="470">
        <v>0</v>
      </c>
      <c r="H178" s="439">
        <v>0</v>
      </c>
      <c r="I178" s="440" t="s">
        <v>270</v>
      </c>
      <c r="J178" s="441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9">
        <v>1</v>
      </c>
      <c r="C179" s="440" t="s">
        <v>1862</v>
      </c>
      <c r="D179" s="441">
        <v>78</v>
      </c>
      <c r="E179" s="469">
        <v>5</v>
      </c>
      <c r="F179" s="469" t="s">
        <v>4908</v>
      </c>
      <c r="G179" s="470">
        <v>70</v>
      </c>
      <c r="H179" s="439">
        <v>3</v>
      </c>
      <c r="I179" s="440" t="s">
        <v>1468</v>
      </c>
      <c r="J179" s="441">
        <v>128</v>
      </c>
      <c r="K179" s="265">
        <v>5</v>
      </c>
      <c r="L179" s="266" t="s">
        <v>3375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9">
        <v>2</v>
      </c>
      <c r="C180" s="440" t="s">
        <v>5659</v>
      </c>
      <c r="D180" s="441">
        <v>33</v>
      </c>
      <c r="E180" s="469">
        <v>11</v>
      </c>
      <c r="F180" s="469" t="s">
        <v>4909</v>
      </c>
      <c r="G180" s="470">
        <v>68</v>
      </c>
      <c r="H180" s="439">
        <v>2</v>
      </c>
      <c r="I180" s="440" t="s">
        <v>4160</v>
      </c>
      <c r="J180" s="441">
        <v>205</v>
      </c>
      <c r="K180" s="265">
        <v>6</v>
      </c>
      <c r="L180" s="266" t="s">
        <v>3376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9">
        <v>3</v>
      </c>
      <c r="C181" s="440" t="s">
        <v>5660</v>
      </c>
      <c r="D181" s="441">
        <v>20</v>
      </c>
      <c r="E181" s="469">
        <v>5</v>
      </c>
      <c r="F181" s="469" t="s">
        <v>4910</v>
      </c>
      <c r="G181" s="470">
        <v>79</v>
      </c>
      <c r="H181" s="439">
        <v>7</v>
      </c>
      <c r="I181" s="440" t="s">
        <v>4161</v>
      </c>
      <c r="J181" s="441">
        <v>143</v>
      </c>
      <c r="K181" s="265">
        <v>1</v>
      </c>
      <c r="L181" s="266" t="s">
        <v>3377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9">
        <v>6</v>
      </c>
      <c r="C182" s="440" t="s">
        <v>5661</v>
      </c>
      <c r="D182" s="441">
        <v>56</v>
      </c>
      <c r="E182" s="469">
        <v>10</v>
      </c>
      <c r="F182" s="469" t="s">
        <v>4911</v>
      </c>
      <c r="G182" s="470">
        <v>54</v>
      </c>
      <c r="H182" s="439">
        <v>14</v>
      </c>
      <c r="I182" s="440" t="s">
        <v>4162</v>
      </c>
      <c r="J182" s="441">
        <v>60</v>
      </c>
      <c r="K182" s="265">
        <v>11</v>
      </c>
      <c r="L182" s="266" t="s">
        <v>3378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9">
        <v>6</v>
      </c>
      <c r="C183" s="440" t="s">
        <v>5662</v>
      </c>
      <c r="D183" s="441">
        <v>63</v>
      </c>
      <c r="E183" s="469">
        <v>3</v>
      </c>
      <c r="F183" s="469" t="s">
        <v>4912</v>
      </c>
      <c r="G183" s="470">
        <v>24</v>
      </c>
      <c r="H183" s="439">
        <v>5</v>
      </c>
      <c r="I183" s="440" t="s">
        <v>4163</v>
      </c>
      <c r="J183" s="441">
        <v>64</v>
      </c>
      <c r="K183" s="265">
        <v>1</v>
      </c>
      <c r="L183" s="266" t="s">
        <v>3379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9">
        <v>17</v>
      </c>
      <c r="C184" s="440" t="s">
        <v>5663</v>
      </c>
      <c r="D184" s="441">
        <v>39</v>
      </c>
      <c r="E184" s="469">
        <v>14</v>
      </c>
      <c r="F184" s="469" t="s">
        <v>4913</v>
      </c>
      <c r="G184" s="470">
        <v>97</v>
      </c>
      <c r="H184" s="439">
        <v>19</v>
      </c>
      <c r="I184" s="440" t="s">
        <v>4164</v>
      </c>
      <c r="J184" s="441">
        <v>81</v>
      </c>
      <c r="K184" s="265">
        <v>8</v>
      </c>
      <c r="L184" s="266" t="s">
        <v>3380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9">
        <v>16</v>
      </c>
      <c r="C185" s="440" t="s">
        <v>5664</v>
      </c>
      <c r="D185" s="441">
        <v>38</v>
      </c>
      <c r="E185" s="469">
        <v>24</v>
      </c>
      <c r="F185" s="469" t="s">
        <v>4914</v>
      </c>
      <c r="G185" s="470">
        <v>58</v>
      </c>
      <c r="H185" s="439">
        <v>21</v>
      </c>
      <c r="I185" s="440" t="s">
        <v>4165</v>
      </c>
      <c r="J185" s="441">
        <v>90</v>
      </c>
      <c r="K185" s="265">
        <v>11</v>
      </c>
      <c r="L185" s="266" t="s">
        <v>3381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9">
        <v>15</v>
      </c>
      <c r="C186" s="440" t="s">
        <v>5665</v>
      </c>
      <c r="D186" s="441">
        <v>76</v>
      </c>
      <c r="E186" s="469">
        <v>20</v>
      </c>
      <c r="F186" s="469" t="s">
        <v>4915</v>
      </c>
      <c r="G186" s="470">
        <v>133</v>
      </c>
      <c r="H186" s="439">
        <v>14</v>
      </c>
      <c r="I186" s="440" t="s">
        <v>4166</v>
      </c>
      <c r="J186" s="441">
        <v>185</v>
      </c>
      <c r="K186" s="265">
        <v>18</v>
      </c>
      <c r="L186" s="266" t="s">
        <v>3382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2"/>
      <c r="C187" s="452"/>
      <c r="D187" s="488"/>
      <c r="E187" s="422"/>
      <c r="F187" s="204"/>
      <c r="G187" s="473"/>
      <c r="H187" s="452"/>
      <c r="I187" s="453"/>
      <c r="J187" s="454"/>
      <c r="K187" s="204"/>
      <c r="L187" s="422"/>
      <c r="M187" s="423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1" t="s">
        <v>5682</v>
      </c>
      <c r="D188" s="462">
        <v>28</v>
      </c>
      <c r="E188" s="273">
        <v>348</v>
      </c>
      <c r="F188" s="476" t="s">
        <v>4931</v>
      </c>
      <c r="G188" s="477">
        <v>31</v>
      </c>
      <c r="H188" s="313">
        <v>333</v>
      </c>
      <c r="I188" s="461" t="s">
        <v>4182</v>
      </c>
      <c r="J188" s="462">
        <v>44</v>
      </c>
      <c r="K188" s="272">
        <v>291</v>
      </c>
      <c r="L188" s="273" t="s">
        <v>3399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40" t="s">
        <v>5667</v>
      </c>
      <c r="D189" s="441">
        <v>9</v>
      </c>
      <c r="E189" s="266">
        <v>3</v>
      </c>
      <c r="F189" s="469" t="s">
        <v>4917</v>
      </c>
      <c r="G189" s="470">
        <v>18</v>
      </c>
      <c r="H189" s="307">
        <v>3</v>
      </c>
      <c r="I189" s="440" t="s">
        <v>4168</v>
      </c>
      <c r="J189" s="441">
        <v>67</v>
      </c>
      <c r="K189" s="265">
        <v>4</v>
      </c>
      <c r="L189" s="266" t="s">
        <v>3384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9">
        <v>3</v>
      </c>
      <c r="C190" s="440" t="s">
        <v>5668</v>
      </c>
      <c r="D190" s="441">
        <v>71</v>
      </c>
      <c r="E190" s="469">
        <v>10</v>
      </c>
      <c r="F190" s="469" t="s">
        <v>4918</v>
      </c>
      <c r="G190" s="470">
        <v>30</v>
      </c>
      <c r="H190" s="439">
        <v>5</v>
      </c>
      <c r="I190" s="440" t="s">
        <v>4169</v>
      </c>
      <c r="J190" s="441">
        <v>43</v>
      </c>
      <c r="K190" s="265">
        <v>3</v>
      </c>
      <c r="L190" s="266" t="s">
        <v>3385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9">
        <v>5</v>
      </c>
      <c r="C191" s="440" t="s">
        <v>5669</v>
      </c>
      <c r="D191" s="441">
        <v>23</v>
      </c>
      <c r="E191" s="469">
        <v>6</v>
      </c>
      <c r="F191" s="469" t="s">
        <v>4919</v>
      </c>
      <c r="G191" s="470">
        <v>65</v>
      </c>
      <c r="H191" s="439">
        <v>9</v>
      </c>
      <c r="I191" s="440" t="s">
        <v>4170</v>
      </c>
      <c r="J191" s="441">
        <v>96</v>
      </c>
      <c r="K191" s="265">
        <v>9</v>
      </c>
      <c r="L191" s="266" t="s">
        <v>3386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9">
        <v>5</v>
      </c>
      <c r="C192" s="440" t="s">
        <v>5670</v>
      </c>
      <c r="D192" s="441">
        <v>23</v>
      </c>
      <c r="E192" s="469">
        <v>7</v>
      </c>
      <c r="F192" s="469" t="s">
        <v>4920</v>
      </c>
      <c r="G192" s="470">
        <v>54</v>
      </c>
      <c r="H192" s="439">
        <v>9</v>
      </c>
      <c r="I192" s="440" t="s">
        <v>4171</v>
      </c>
      <c r="J192" s="441">
        <v>73</v>
      </c>
      <c r="K192" s="265">
        <v>6</v>
      </c>
      <c r="L192" s="266" t="s">
        <v>3387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9">
        <v>60</v>
      </c>
      <c r="C193" s="440" t="s">
        <v>5671</v>
      </c>
      <c r="D193" s="441">
        <v>32</v>
      </c>
      <c r="E193" s="469">
        <v>49</v>
      </c>
      <c r="F193" s="469" t="s">
        <v>4921</v>
      </c>
      <c r="G193" s="470">
        <v>15</v>
      </c>
      <c r="H193" s="439">
        <v>34</v>
      </c>
      <c r="I193" s="440" t="s">
        <v>4172</v>
      </c>
      <c r="J193" s="441">
        <v>31</v>
      </c>
      <c r="K193" s="265">
        <v>36</v>
      </c>
      <c r="L193" s="266" t="s">
        <v>3388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9">
        <v>60</v>
      </c>
      <c r="C194" s="440" t="s">
        <v>5672</v>
      </c>
      <c r="D194" s="441">
        <v>44</v>
      </c>
      <c r="E194" s="469">
        <v>48</v>
      </c>
      <c r="F194" s="469" t="s">
        <v>4922</v>
      </c>
      <c r="G194" s="470">
        <v>27</v>
      </c>
      <c r="H194" s="439">
        <v>48</v>
      </c>
      <c r="I194" s="440" t="s">
        <v>4173</v>
      </c>
      <c r="J194" s="441">
        <v>51</v>
      </c>
      <c r="K194" s="265">
        <v>45</v>
      </c>
      <c r="L194" s="266" t="s">
        <v>3389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9">
        <v>35</v>
      </c>
      <c r="C195" s="440" t="s">
        <v>5673</v>
      </c>
      <c r="D195" s="441">
        <v>16</v>
      </c>
      <c r="E195" s="469">
        <v>23</v>
      </c>
      <c r="F195" s="469" t="s">
        <v>4923</v>
      </c>
      <c r="G195" s="470">
        <v>20</v>
      </c>
      <c r="H195" s="439">
        <v>30</v>
      </c>
      <c r="I195" s="440" t="s">
        <v>4174</v>
      </c>
      <c r="J195" s="441">
        <v>34</v>
      </c>
      <c r="K195" s="265">
        <v>29</v>
      </c>
      <c r="L195" s="266" t="s">
        <v>3390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9">
        <v>17</v>
      </c>
      <c r="C196" s="440" t="s">
        <v>5674</v>
      </c>
      <c r="D196" s="441">
        <v>32</v>
      </c>
      <c r="E196" s="469">
        <v>13</v>
      </c>
      <c r="F196" s="469" t="s">
        <v>4924</v>
      </c>
      <c r="G196" s="470">
        <v>64</v>
      </c>
      <c r="H196" s="439">
        <v>13</v>
      </c>
      <c r="I196" s="440" t="s">
        <v>4175</v>
      </c>
      <c r="J196" s="441">
        <v>47</v>
      </c>
      <c r="K196" s="265">
        <v>18</v>
      </c>
      <c r="L196" s="266" t="s">
        <v>3391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9">
        <v>1</v>
      </c>
      <c r="C197" s="440" t="s">
        <v>5675</v>
      </c>
      <c r="D197" s="441">
        <v>7</v>
      </c>
      <c r="E197" s="469">
        <v>4</v>
      </c>
      <c r="F197" s="469" t="s">
        <v>1297</v>
      </c>
      <c r="G197" s="470">
        <v>23</v>
      </c>
      <c r="H197" s="439">
        <v>1</v>
      </c>
      <c r="I197" s="440" t="s">
        <v>4064</v>
      </c>
      <c r="J197" s="441">
        <v>5</v>
      </c>
      <c r="K197" s="265">
        <v>3</v>
      </c>
      <c r="L197" s="266" t="s">
        <v>3392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9">
        <v>4</v>
      </c>
      <c r="C198" s="440" t="s">
        <v>5676</v>
      </c>
      <c r="D198" s="441">
        <v>4</v>
      </c>
      <c r="E198" s="469">
        <v>2</v>
      </c>
      <c r="F198" s="469" t="s">
        <v>4925</v>
      </c>
      <c r="G198" s="470">
        <v>92</v>
      </c>
      <c r="H198" s="439">
        <v>6</v>
      </c>
      <c r="I198" s="440" t="s">
        <v>4176</v>
      </c>
      <c r="J198" s="441">
        <v>89</v>
      </c>
      <c r="K198" s="265">
        <v>5</v>
      </c>
      <c r="L198" s="266" t="s">
        <v>3393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9">
        <v>14</v>
      </c>
      <c r="C199" s="440" t="s">
        <v>5677</v>
      </c>
      <c r="D199" s="441">
        <v>21</v>
      </c>
      <c r="E199" s="469">
        <v>35</v>
      </c>
      <c r="F199" s="469" t="s">
        <v>4926</v>
      </c>
      <c r="G199" s="470">
        <v>38</v>
      </c>
      <c r="H199" s="439">
        <v>31</v>
      </c>
      <c r="I199" s="440" t="s">
        <v>4177</v>
      </c>
      <c r="J199" s="441">
        <v>39</v>
      </c>
      <c r="K199" s="265">
        <v>15</v>
      </c>
      <c r="L199" s="266" t="s">
        <v>3394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9">
        <v>22</v>
      </c>
      <c r="C200" s="440" t="s">
        <v>5678</v>
      </c>
      <c r="D200" s="441">
        <v>28</v>
      </c>
      <c r="E200" s="469">
        <v>28</v>
      </c>
      <c r="F200" s="469" t="s">
        <v>4927</v>
      </c>
      <c r="G200" s="470">
        <v>36</v>
      </c>
      <c r="H200" s="439">
        <v>22</v>
      </c>
      <c r="I200" s="440" t="s">
        <v>4178</v>
      </c>
      <c r="J200" s="441">
        <v>50</v>
      </c>
      <c r="K200" s="265">
        <v>18</v>
      </c>
      <c r="L200" s="266" t="s">
        <v>3395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9">
        <v>6</v>
      </c>
      <c r="C201" s="440" t="s">
        <v>5679</v>
      </c>
      <c r="D201" s="441">
        <v>12</v>
      </c>
      <c r="E201" s="469">
        <v>11</v>
      </c>
      <c r="F201" s="469" t="s">
        <v>4928</v>
      </c>
      <c r="G201" s="470">
        <v>66</v>
      </c>
      <c r="H201" s="439">
        <v>15</v>
      </c>
      <c r="I201" s="440" t="s">
        <v>4179</v>
      </c>
      <c r="J201" s="441">
        <v>30</v>
      </c>
      <c r="K201" s="265">
        <v>7</v>
      </c>
      <c r="L201" s="266" t="s">
        <v>3396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9">
        <v>3</v>
      </c>
      <c r="C202" s="440" t="s">
        <v>5680</v>
      </c>
      <c r="D202" s="441">
        <v>16</v>
      </c>
      <c r="E202" s="469">
        <v>1</v>
      </c>
      <c r="F202" s="469" t="s">
        <v>4929</v>
      </c>
      <c r="G202" s="470">
        <v>113</v>
      </c>
      <c r="H202" s="439">
        <v>3</v>
      </c>
      <c r="I202" s="440" t="s">
        <v>4180</v>
      </c>
      <c r="J202" s="441">
        <v>91</v>
      </c>
      <c r="K202" s="265">
        <v>6</v>
      </c>
      <c r="L202" s="266" t="s">
        <v>3397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8">
        <v>100</v>
      </c>
      <c r="C203" s="443" t="s">
        <v>5681</v>
      </c>
      <c r="D203" s="444">
        <v>24</v>
      </c>
      <c r="E203" s="469">
        <v>108</v>
      </c>
      <c r="F203" s="469" t="s">
        <v>4930</v>
      </c>
      <c r="G203" s="470">
        <v>27</v>
      </c>
      <c r="H203" s="439">
        <v>104</v>
      </c>
      <c r="I203" s="440" t="s">
        <v>4181</v>
      </c>
      <c r="J203" s="441">
        <v>38</v>
      </c>
      <c r="K203" s="265">
        <v>87</v>
      </c>
      <c r="L203" s="266" t="s">
        <v>3398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5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44996</v>
      </c>
      <c r="B205" s="411">
        <v>2022</v>
      </c>
      <c r="C205" s="338"/>
      <c r="D205" s="339"/>
      <c r="E205" s="4">
        <v>2021</v>
      </c>
      <c r="F205" s="4"/>
      <c r="G205" s="392"/>
      <c r="H205" s="411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1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1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1" t="s">
        <v>5711</v>
      </c>
      <c r="D207" s="462">
        <v>28</v>
      </c>
      <c r="E207" s="273">
        <v>940</v>
      </c>
      <c r="F207" s="476" t="s">
        <v>4959</v>
      </c>
      <c r="G207" s="477">
        <v>39</v>
      </c>
      <c r="H207" s="313">
        <v>1057</v>
      </c>
      <c r="I207" s="461" t="s">
        <v>4211</v>
      </c>
      <c r="J207" s="462">
        <v>47</v>
      </c>
      <c r="K207" s="272">
        <v>915</v>
      </c>
      <c r="L207" s="273" t="s">
        <v>3427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40" t="s">
        <v>5683</v>
      </c>
      <c r="D208" s="441">
        <v>58</v>
      </c>
      <c r="E208" s="266">
        <v>1</v>
      </c>
      <c r="F208" s="469" t="s">
        <v>2546</v>
      </c>
      <c r="G208" s="470">
        <v>3</v>
      </c>
      <c r="H208" s="307">
        <v>2</v>
      </c>
      <c r="I208" s="440" t="s">
        <v>4183</v>
      </c>
      <c r="J208" s="441">
        <v>26</v>
      </c>
      <c r="K208" s="265">
        <v>1</v>
      </c>
      <c r="L208" s="266" t="s">
        <v>3400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9">
        <v>108</v>
      </c>
      <c r="C209" s="440" t="s">
        <v>5684</v>
      </c>
      <c r="D209" s="441">
        <v>22</v>
      </c>
      <c r="E209" s="469">
        <v>118</v>
      </c>
      <c r="F209" s="469" t="s">
        <v>4932</v>
      </c>
      <c r="G209" s="470">
        <v>39</v>
      </c>
      <c r="H209" s="439">
        <v>143</v>
      </c>
      <c r="I209" s="440" t="s">
        <v>4184</v>
      </c>
      <c r="J209" s="441">
        <v>49</v>
      </c>
      <c r="K209" s="265">
        <v>109</v>
      </c>
      <c r="L209" s="266" t="s">
        <v>3401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9">
        <v>3</v>
      </c>
      <c r="C210" s="440" t="s">
        <v>5685</v>
      </c>
      <c r="D210" s="441">
        <v>56</v>
      </c>
      <c r="E210" s="469">
        <v>1</v>
      </c>
      <c r="F210" s="469" t="s">
        <v>4933</v>
      </c>
      <c r="G210" s="470">
        <v>4</v>
      </c>
      <c r="H210" s="439">
        <v>4</v>
      </c>
      <c r="I210" s="440" t="s">
        <v>4185</v>
      </c>
      <c r="J210" s="441">
        <v>24</v>
      </c>
      <c r="K210" s="265">
        <v>5</v>
      </c>
      <c r="L210" s="266" t="s">
        <v>3402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9">
        <v>0</v>
      </c>
      <c r="C211" s="440" t="s">
        <v>270</v>
      </c>
      <c r="D211" s="441">
        <v>0</v>
      </c>
      <c r="E211" s="469">
        <v>2</v>
      </c>
      <c r="F211" s="469" t="s">
        <v>4934</v>
      </c>
      <c r="G211" s="470">
        <v>13</v>
      </c>
      <c r="H211" s="439">
        <v>1</v>
      </c>
      <c r="I211" s="440" t="s">
        <v>4186</v>
      </c>
      <c r="J211" s="441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9">
        <v>32</v>
      </c>
      <c r="C212" s="440" t="s">
        <v>5686</v>
      </c>
      <c r="D212" s="441">
        <v>47</v>
      </c>
      <c r="E212" s="469">
        <v>22</v>
      </c>
      <c r="F212" s="469" t="s">
        <v>4935</v>
      </c>
      <c r="G212" s="470">
        <v>62</v>
      </c>
      <c r="H212" s="439">
        <v>39</v>
      </c>
      <c r="I212" s="440" t="s">
        <v>4187</v>
      </c>
      <c r="J212" s="441">
        <v>66</v>
      </c>
      <c r="K212" s="265">
        <v>38</v>
      </c>
      <c r="L212" s="266" t="s">
        <v>3403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9">
        <v>5</v>
      </c>
      <c r="C213" s="440" t="s">
        <v>5687</v>
      </c>
      <c r="D213" s="441">
        <v>28</v>
      </c>
      <c r="E213" s="469">
        <v>11</v>
      </c>
      <c r="F213" s="469" t="s">
        <v>4936</v>
      </c>
      <c r="G213" s="470">
        <v>56</v>
      </c>
      <c r="H213" s="439">
        <v>9</v>
      </c>
      <c r="I213" s="440" t="s">
        <v>4188</v>
      </c>
      <c r="J213" s="441">
        <v>56</v>
      </c>
      <c r="K213" s="265">
        <v>3</v>
      </c>
      <c r="L213" s="266" t="s">
        <v>3404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9">
        <v>9</v>
      </c>
      <c r="C214" s="440" t="s">
        <v>5688</v>
      </c>
      <c r="D214" s="441">
        <v>40</v>
      </c>
      <c r="E214" s="469">
        <v>12</v>
      </c>
      <c r="F214" s="469" t="s">
        <v>4937</v>
      </c>
      <c r="G214" s="470">
        <v>54</v>
      </c>
      <c r="H214" s="439">
        <v>9</v>
      </c>
      <c r="I214" s="440" t="s">
        <v>4189</v>
      </c>
      <c r="J214" s="441">
        <v>41</v>
      </c>
      <c r="K214" s="265">
        <v>10</v>
      </c>
      <c r="L214" s="266" t="s">
        <v>3405</v>
      </c>
      <c r="M214" s="266">
        <v>44</v>
      </c>
      <c r="N214" s="142">
        <v>15</v>
      </c>
      <c r="O214" s="409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9">
        <v>26</v>
      </c>
      <c r="C215" s="440" t="s">
        <v>5689</v>
      </c>
      <c r="D215" s="441">
        <v>18</v>
      </c>
      <c r="E215" s="469">
        <v>22</v>
      </c>
      <c r="F215" s="469" t="s">
        <v>4938</v>
      </c>
      <c r="G215" s="470">
        <v>51</v>
      </c>
      <c r="H215" s="439">
        <v>11</v>
      </c>
      <c r="I215" s="440" t="s">
        <v>4190</v>
      </c>
      <c r="J215" s="441">
        <v>62</v>
      </c>
      <c r="K215" s="265">
        <v>12</v>
      </c>
      <c r="L215" s="266" t="s">
        <v>3406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9">
        <v>9</v>
      </c>
      <c r="C216" s="440" t="s">
        <v>5690</v>
      </c>
      <c r="D216" s="441">
        <v>16</v>
      </c>
      <c r="E216" s="469">
        <v>19</v>
      </c>
      <c r="F216" s="469" t="s">
        <v>4939</v>
      </c>
      <c r="G216" s="470">
        <v>52</v>
      </c>
      <c r="H216" s="439">
        <v>13</v>
      </c>
      <c r="I216" s="440" t="s">
        <v>4191</v>
      </c>
      <c r="J216" s="441">
        <v>42</v>
      </c>
      <c r="K216" s="265">
        <v>5</v>
      </c>
      <c r="L216" s="266" t="s">
        <v>3407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9">
        <v>21</v>
      </c>
      <c r="C217" s="440" t="s">
        <v>5691</v>
      </c>
      <c r="D217" s="441">
        <v>31</v>
      </c>
      <c r="E217" s="469">
        <v>20</v>
      </c>
      <c r="F217" s="469" t="s">
        <v>4940</v>
      </c>
      <c r="G217" s="470">
        <v>41</v>
      </c>
      <c r="H217" s="439">
        <v>24</v>
      </c>
      <c r="I217" s="440" t="s">
        <v>4192</v>
      </c>
      <c r="J217" s="441">
        <v>46</v>
      </c>
      <c r="K217" s="265">
        <v>24</v>
      </c>
      <c r="L217" s="266" t="s">
        <v>3408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9">
        <v>1</v>
      </c>
      <c r="C218" s="440" t="s">
        <v>5692</v>
      </c>
      <c r="D218" s="441">
        <v>22</v>
      </c>
      <c r="E218" s="469">
        <v>0</v>
      </c>
      <c r="F218" s="469" t="s">
        <v>270</v>
      </c>
      <c r="G218" s="470">
        <v>0</v>
      </c>
      <c r="H218" s="439">
        <v>1</v>
      </c>
      <c r="I218" s="440" t="s">
        <v>4193</v>
      </c>
      <c r="J218" s="441">
        <v>13</v>
      </c>
      <c r="K218" s="265">
        <v>1</v>
      </c>
      <c r="L218" s="266" t="s">
        <v>3409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9">
        <v>6</v>
      </c>
      <c r="C219" s="440" t="s">
        <v>5693</v>
      </c>
      <c r="D219" s="441">
        <v>204</v>
      </c>
      <c r="E219" s="469">
        <v>7</v>
      </c>
      <c r="F219" s="469" t="s">
        <v>4941</v>
      </c>
      <c r="G219" s="470">
        <v>86</v>
      </c>
      <c r="H219" s="439">
        <v>4</v>
      </c>
      <c r="I219" s="440" t="s">
        <v>4194</v>
      </c>
      <c r="J219" s="441">
        <v>54</v>
      </c>
      <c r="K219" s="265">
        <v>2</v>
      </c>
      <c r="L219" s="266" t="s">
        <v>3410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9">
        <v>22</v>
      </c>
      <c r="C220" s="440" t="s">
        <v>5694</v>
      </c>
      <c r="D220" s="441">
        <v>28</v>
      </c>
      <c r="E220" s="469">
        <v>12</v>
      </c>
      <c r="F220" s="469" t="s">
        <v>4942</v>
      </c>
      <c r="G220" s="470">
        <v>14</v>
      </c>
      <c r="H220" s="439">
        <v>30</v>
      </c>
      <c r="I220" s="440" t="s">
        <v>4195</v>
      </c>
      <c r="J220" s="441">
        <v>27</v>
      </c>
      <c r="K220" s="265">
        <v>21</v>
      </c>
      <c r="L220" s="266" t="s">
        <v>3411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9">
        <v>104</v>
      </c>
      <c r="C221" s="440" t="s">
        <v>5695</v>
      </c>
      <c r="D221" s="441">
        <v>29</v>
      </c>
      <c r="E221" s="469">
        <v>96</v>
      </c>
      <c r="F221" s="469" t="s">
        <v>4943</v>
      </c>
      <c r="G221" s="470">
        <v>32</v>
      </c>
      <c r="H221" s="439">
        <v>122</v>
      </c>
      <c r="I221" s="440" t="s">
        <v>4196</v>
      </c>
      <c r="J221" s="441">
        <v>47</v>
      </c>
      <c r="K221" s="265">
        <v>110</v>
      </c>
      <c r="L221" s="266" t="s">
        <v>3412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9">
        <v>21</v>
      </c>
      <c r="C222" s="440" t="s">
        <v>5696</v>
      </c>
      <c r="D222" s="441">
        <v>23</v>
      </c>
      <c r="E222" s="469">
        <v>31</v>
      </c>
      <c r="F222" s="469" t="s">
        <v>4944</v>
      </c>
      <c r="G222" s="470">
        <v>52</v>
      </c>
      <c r="H222" s="439">
        <v>35</v>
      </c>
      <c r="I222" s="440" t="s">
        <v>4197</v>
      </c>
      <c r="J222" s="441">
        <v>67</v>
      </c>
      <c r="K222" s="265">
        <v>25</v>
      </c>
      <c r="L222" s="266" t="s">
        <v>3413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9">
        <v>20</v>
      </c>
      <c r="C223" s="440" t="s">
        <v>5697</v>
      </c>
      <c r="D223" s="441">
        <v>60</v>
      </c>
      <c r="E223" s="469">
        <v>37</v>
      </c>
      <c r="F223" s="469" t="s">
        <v>4945</v>
      </c>
      <c r="G223" s="470">
        <v>30</v>
      </c>
      <c r="H223" s="439">
        <v>34</v>
      </c>
      <c r="I223" s="440" t="s">
        <v>4198</v>
      </c>
      <c r="J223" s="441">
        <v>39</v>
      </c>
      <c r="K223" s="265">
        <v>32</v>
      </c>
      <c r="L223" s="266" t="s">
        <v>3414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9">
        <v>27</v>
      </c>
      <c r="C224" s="440" t="s">
        <v>5698</v>
      </c>
      <c r="D224" s="441">
        <v>21</v>
      </c>
      <c r="E224" s="469">
        <v>42</v>
      </c>
      <c r="F224" s="469" t="s">
        <v>4946</v>
      </c>
      <c r="G224" s="470">
        <v>39</v>
      </c>
      <c r="H224" s="439">
        <v>68</v>
      </c>
      <c r="I224" s="440" t="s">
        <v>4199</v>
      </c>
      <c r="J224" s="441">
        <v>42</v>
      </c>
      <c r="K224" s="265">
        <v>35</v>
      </c>
      <c r="L224" s="266" t="s">
        <v>3415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9">
        <v>3</v>
      </c>
      <c r="C225" s="440" t="s">
        <v>5699</v>
      </c>
      <c r="D225" s="441">
        <v>29</v>
      </c>
      <c r="E225" s="469">
        <v>1</v>
      </c>
      <c r="F225" s="469" t="s">
        <v>4947</v>
      </c>
      <c r="G225" s="470">
        <v>35</v>
      </c>
      <c r="H225" s="439">
        <v>1</v>
      </c>
      <c r="I225" s="440" t="s">
        <v>1622</v>
      </c>
      <c r="J225" s="441">
        <v>98</v>
      </c>
      <c r="K225" s="265">
        <v>2</v>
      </c>
      <c r="L225" s="266" t="s">
        <v>3416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9">
        <v>71</v>
      </c>
      <c r="C226" s="440" t="s">
        <v>5700</v>
      </c>
      <c r="D226" s="441">
        <v>16</v>
      </c>
      <c r="E226" s="469">
        <v>75</v>
      </c>
      <c r="F226" s="469" t="s">
        <v>4948</v>
      </c>
      <c r="G226" s="470">
        <v>23</v>
      </c>
      <c r="H226" s="439">
        <v>86</v>
      </c>
      <c r="I226" s="440" t="s">
        <v>4200</v>
      </c>
      <c r="J226" s="441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9">
        <v>6</v>
      </c>
      <c r="C227" s="440" t="s">
        <v>5701</v>
      </c>
      <c r="D227" s="441">
        <v>30</v>
      </c>
      <c r="E227" s="469">
        <v>7</v>
      </c>
      <c r="F227" s="469" t="s">
        <v>4949</v>
      </c>
      <c r="G227" s="470">
        <v>24</v>
      </c>
      <c r="H227" s="439">
        <v>6</v>
      </c>
      <c r="I227" s="440" t="s">
        <v>4201</v>
      </c>
      <c r="J227" s="441">
        <v>49</v>
      </c>
      <c r="K227" s="265">
        <v>3</v>
      </c>
      <c r="L227" s="266" t="s">
        <v>3417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9">
        <v>81</v>
      </c>
      <c r="C228" s="440" t="s">
        <v>5702</v>
      </c>
      <c r="D228" s="441">
        <v>42</v>
      </c>
      <c r="E228" s="469">
        <v>88</v>
      </c>
      <c r="F228" s="469" t="s">
        <v>4950</v>
      </c>
      <c r="G228" s="470">
        <v>54</v>
      </c>
      <c r="H228" s="439">
        <v>76</v>
      </c>
      <c r="I228" s="440" t="s">
        <v>4202</v>
      </c>
      <c r="J228" s="441">
        <v>85</v>
      </c>
      <c r="K228" s="265">
        <v>72</v>
      </c>
      <c r="L228" s="266" t="s">
        <v>3418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9">
        <v>2</v>
      </c>
      <c r="C229" s="440" t="s">
        <v>5703</v>
      </c>
      <c r="D229" s="441">
        <v>45</v>
      </c>
      <c r="E229" s="469">
        <v>3</v>
      </c>
      <c r="F229" s="469" t="s">
        <v>4951</v>
      </c>
      <c r="G229" s="470">
        <v>104</v>
      </c>
      <c r="H229" s="439">
        <v>3</v>
      </c>
      <c r="I229" s="440" t="s">
        <v>4203</v>
      </c>
      <c r="J229" s="441">
        <v>91</v>
      </c>
      <c r="K229" s="265">
        <v>2</v>
      </c>
      <c r="L229" s="266" t="s">
        <v>3419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9">
        <v>6</v>
      </c>
      <c r="C230" s="440" t="s">
        <v>5704</v>
      </c>
      <c r="D230" s="441">
        <v>69</v>
      </c>
      <c r="E230" s="469">
        <v>7</v>
      </c>
      <c r="F230" s="469" t="s">
        <v>4952</v>
      </c>
      <c r="G230" s="470">
        <v>9</v>
      </c>
      <c r="H230" s="439">
        <v>10</v>
      </c>
      <c r="I230" s="440" t="s">
        <v>4204</v>
      </c>
      <c r="J230" s="441">
        <v>87</v>
      </c>
      <c r="K230" s="265">
        <v>8</v>
      </c>
      <c r="L230" s="266" t="s">
        <v>3420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9">
        <v>65</v>
      </c>
      <c r="C231" s="440" t="s">
        <v>5705</v>
      </c>
      <c r="D231" s="441">
        <v>27</v>
      </c>
      <c r="E231" s="469">
        <v>48</v>
      </c>
      <c r="F231" s="469" t="s">
        <v>4953</v>
      </c>
      <c r="G231" s="470">
        <v>51</v>
      </c>
      <c r="H231" s="439">
        <v>46</v>
      </c>
      <c r="I231" s="440" t="s">
        <v>4205</v>
      </c>
      <c r="J231" s="441">
        <v>37</v>
      </c>
      <c r="K231" s="265">
        <v>68</v>
      </c>
      <c r="L231" s="266" t="s">
        <v>3421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9">
        <v>10</v>
      </c>
      <c r="C232" s="440" t="s">
        <v>5706</v>
      </c>
      <c r="D232" s="441">
        <v>53</v>
      </c>
      <c r="E232" s="469">
        <v>16</v>
      </c>
      <c r="F232" s="469" t="s">
        <v>4954</v>
      </c>
      <c r="G232" s="470">
        <v>56</v>
      </c>
      <c r="H232" s="439">
        <v>22</v>
      </c>
      <c r="I232" s="440" t="s">
        <v>4206</v>
      </c>
      <c r="J232" s="441">
        <v>134</v>
      </c>
      <c r="K232" s="265">
        <v>7</v>
      </c>
      <c r="L232" s="266" t="s">
        <v>3422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9">
        <v>20</v>
      </c>
      <c r="C233" s="440" t="s">
        <v>5707</v>
      </c>
      <c r="D233" s="441">
        <v>11</v>
      </c>
      <c r="E233" s="469">
        <v>32</v>
      </c>
      <c r="F233" s="469" t="s">
        <v>4955</v>
      </c>
      <c r="G233" s="470">
        <v>47</v>
      </c>
      <c r="H233" s="439">
        <v>15</v>
      </c>
      <c r="I233" s="440" t="s">
        <v>4207</v>
      </c>
      <c r="J233" s="441">
        <v>30</v>
      </c>
      <c r="K233" s="265">
        <v>32</v>
      </c>
      <c r="L233" s="266" t="s">
        <v>3423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9">
        <v>10</v>
      </c>
      <c r="C234" s="440" t="s">
        <v>5708</v>
      </c>
      <c r="D234" s="441">
        <v>17</v>
      </c>
      <c r="E234" s="469">
        <v>9</v>
      </c>
      <c r="F234" s="469" t="s">
        <v>4956</v>
      </c>
      <c r="G234" s="470">
        <v>19</v>
      </c>
      <c r="H234" s="439">
        <v>15</v>
      </c>
      <c r="I234" s="440" t="s">
        <v>4208</v>
      </c>
      <c r="J234" s="441">
        <v>41</v>
      </c>
      <c r="K234" s="265">
        <v>6</v>
      </c>
      <c r="L234" s="266" t="s">
        <v>3424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9">
        <v>7</v>
      </c>
      <c r="C235" s="440" t="s">
        <v>5709</v>
      </c>
      <c r="D235" s="441">
        <v>7</v>
      </c>
      <c r="E235" s="469">
        <v>6</v>
      </c>
      <c r="F235" s="469" t="s">
        <v>4957</v>
      </c>
      <c r="G235" s="470">
        <v>33</v>
      </c>
      <c r="H235" s="439">
        <v>5</v>
      </c>
      <c r="I235" s="440" t="s">
        <v>4209</v>
      </c>
      <c r="J235" s="441">
        <v>37</v>
      </c>
      <c r="K235" s="265">
        <v>5</v>
      </c>
      <c r="L235" s="266" t="s">
        <v>3425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8">
        <v>168</v>
      </c>
      <c r="C236" s="443" t="s">
        <v>5710</v>
      </c>
      <c r="D236" s="444">
        <v>17</v>
      </c>
      <c r="E236" s="469">
        <v>195</v>
      </c>
      <c r="F236" s="469" t="s">
        <v>4958</v>
      </c>
      <c r="G236" s="470">
        <v>31</v>
      </c>
      <c r="H236" s="439">
        <v>223</v>
      </c>
      <c r="I236" s="440" t="s">
        <v>4210</v>
      </c>
      <c r="J236" s="441">
        <v>33</v>
      </c>
      <c r="K236" s="265">
        <v>190</v>
      </c>
      <c r="L236" s="266" t="s">
        <v>3426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87"/>
      <c r="C237" s="457"/>
      <c r="D237" s="458"/>
      <c r="E237" s="424"/>
      <c r="F237" s="424"/>
      <c r="G237" s="465"/>
      <c r="H237" s="459"/>
      <c r="I237" s="459"/>
      <c r="J237" s="460"/>
      <c r="K237" s="426"/>
      <c r="L237" s="427"/>
      <c r="M237" s="428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1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1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3464</v>
      </c>
      <c r="B240" s="313">
        <v>48</v>
      </c>
      <c r="C240" s="461" t="s">
        <v>5719</v>
      </c>
      <c r="D240" s="462">
        <v>76</v>
      </c>
      <c r="E240" s="273">
        <v>64</v>
      </c>
      <c r="F240" s="476" t="s">
        <v>4969</v>
      </c>
      <c r="G240" s="477">
        <v>86</v>
      </c>
      <c r="H240" s="314">
        <v>68</v>
      </c>
      <c r="I240" s="461" t="s">
        <v>4226</v>
      </c>
      <c r="J240" s="462">
        <v>112</v>
      </c>
      <c r="K240" s="429">
        <v>67</v>
      </c>
      <c r="L240" s="430" t="s">
        <v>3465</v>
      </c>
      <c r="M240" s="431">
        <v>112</v>
      </c>
    </row>
    <row r="241" spans="1:61" x14ac:dyDescent="0.2">
      <c r="A241" s="417" t="s">
        <v>3443</v>
      </c>
      <c r="B241" s="307">
        <v>0</v>
      </c>
      <c r="C241" s="440" t="s">
        <v>270</v>
      </c>
      <c r="D241" s="441">
        <v>0</v>
      </c>
      <c r="E241" s="266">
        <v>2</v>
      </c>
      <c r="F241" s="469" t="s">
        <v>4960</v>
      </c>
      <c r="G241" s="470">
        <v>201</v>
      </c>
      <c r="H241" s="307">
        <v>2</v>
      </c>
      <c r="I241" s="440" t="s">
        <v>4212</v>
      </c>
      <c r="J241" s="441">
        <v>114</v>
      </c>
      <c r="K241" s="262">
        <v>2</v>
      </c>
      <c r="L241" s="263" t="s">
        <v>3428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7" t="s">
        <v>3444</v>
      </c>
      <c r="B242" s="439">
        <v>1</v>
      </c>
      <c r="C242" s="440" t="s">
        <v>5712</v>
      </c>
      <c r="D242" s="441">
        <v>97</v>
      </c>
      <c r="E242" s="469">
        <v>0</v>
      </c>
      <c r="F242" s="469" t="s">
        <v>270</v>
      </c>
      <c r="G242" s="470">
        <v>0</v>
      </c>
      <c r="H242" s="439">
        <v>0</v>
      </c>
      <c r="I242" s="440" t="s">
        <v>270</v>
      </c>
      <c r="J242" s="441">
        <v>0</v>
      </c>
      <c r="K242" s="265">
        <v>3</v>
      </c>
      <c r="L242" s="266" t="s">
        <v>3429</v>
      </c>
      <c r="M242" s="267">
        <v>83</v>
      </c>
      <c r="AR242" s="16"/>
      <c r="AS242" s="16"/>
      <c r="AT242" s="16"/>
    </row>
    <row r="243" spans="1:61" x14ac:dyDescent="0.2">
      <c r="A243" s="417" t="s">
        <v>3445</v>
      </c>
      <c r="B243" s="439">
        <v>0</v>
      </c>
      <c r="C243" s="440" t="s">
        <v>270</v>
      </c>
      <c r="D243" s="441">
        <v>0</v>
      </c>
      <c r="E243" s="469">
        <v>1</v>
      </c>
      <c r="F243" s="469" t="s">
        <v>284</v>
      </c>
      <c r="G243" s="470">
        <v>150</v>
      </c>
      <c r="H243" s="439">
        <v>2</v>
      </c>
      <c r="I243" s="440" t="s">
        <v>4213</v>
      </c>
      <c r="J243" s="441">
        <v>97</v>
      </c>
      <c r="K243" s="265">
        <v>1</v>
      </c>
      <c r="L243" s="266" t="s">
        <v>3430</v>
      </c>
      <c r="M243" s="267">
        <v>174</v>
      </c>
    </row>
    <row r="244" spans="1:61" x14ac:dyDescent="0.2">
      <c r="A244" s="417" t="s">
        <v>3446</v>
      </c>
      <c r="B244" s="439">
        <v>0</v>
      </c>
      <c r="C244" s="440" t="s">
        <v>270</v>
      </c>
      <c r="D244" s="441">
        <v>0</v>
      </c>
      <c r="E244" s="469">
        <v>3</v>
      </c>
      <c r="F244" s="469" t="s">
        <v>4961</v>
      </c>
      <c r="G244" s="470">
        <v>30</v>
      </c>
      <c r="H244" s="439">
        <v>3</v>
      </c>
      <c r="I244" s="440" t="s">
        <v>4214</v>
      </c>
      <c r="J244" s="441">
        <v>188</v>
      </c>
      <c r="K244" s="265">
        <v>1</v>
      </c>
      <c r="L244" s="266" t="s">
        <v>3431</v>
      </c>
      <c r="M244" s="267">
        <v>205</v>
      </c>
    </row>
    <row r="245" spans="1:61" x14ac:dyDescent="0.2">
      <c r="A245" s="417" t="s">
        <v>3447</v>
      </c>
      <c r="B245" s="439">
        <v>3</v>
      </c>
      <c r="C245" s="440" t="s">
        <v>1439</v>
      </c>
      <c r="D245" s="441">
        <v>67</v>
      </c>
      <c r="E245" s="469">
        <v>2</v>
      </c>
      <c r="F245" s="469" t="s">
        <v>2189</v>
      </c>
      <c r="G245" s="470">
        <v>48</v>
      </c>
      <c r="H245" s="439">
        <v>0</v>
      </c>
      <c r="I245" s="440" t="s">
        <v>270</v>
      </c>
      <c r="J245" s="441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7" t="s">
        <v>3448</v>
      </c>
      <c r="B246" s="439">
        <v>7</v>
      </c>
      <c r="C246" s="440" t="s">
        <v>5713</v>
      </c>
      <c r="D246" s="441">
        <v>77</v>
      </c>
      <c r="E246" s="469">
        <v>0</v>
      </c>
      <c r="F246" s="469" t="s">
        <v>270</v>
      </c>
      <c r="G246" s="470">
        <v>0</v>
      </c>
      <c r="H246" s="439">
        <v>4</v>
      </c>
      <c r="I246" s="440" t="s">
        <v>4215</v>
      </c>
      <c r="J246" s="441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7" t="s">
        <v>3449</v>
      </c>
      <c r="B247" s="439">
        <v>0</v>
      </c>
      <c r="C247" s="440" t="s">
        <v>270</v>
      </c>
      <c r="D247" s="441">
        <v>0</v>
      </c>
      <c r="E247" s="469">
        <v>0</v>
      </c>
      <c r="F247" s="469" t="s">
        <v>270</v>
      </c>
      <c r="G247" s="470">
        <v>0</v>
      </c>
      <c r="H247" s="439">
        <v>3</v>
      </c>
      <c r="I247" s="440" t="s">
        <v>4216</v>
      </c>
      <c r="J247" s="441">
        <v>166</v>
      </c>
      <c r="K247" s="265">
        <v>2</v>
      </c>
      <c r="L247" s="266" t="s">
        <v>3432</v>
      </c>
      <c r="M247" s="267">
        <v>134</v>
      </c>
    </row>
    <row r="248" spans="1:61" x14ac:dyDescent="0.2">
      <c r="A248" s="417" t="s">
        <v>3450</v>
      </c>
      <c r="B248" s="439">
        <v>0</v>
      </c>
      <c r="C248" s="440" t="s">
        <v>270</v>
      </c>
      <c r="D248" s="441">
        <v>0</v>
      </c>
      <c r="E248" s="469">
        <v>1</v>
      </c>
      <c r="F248" s="469" t="s">
        <v>1053</v>
      </c>
      <c r="G248" s="470">
        <v>37</v>
      </c>
      <c r="H248" s="439">
        <v>1</v>
      </c>
      <c r="I248" s="440" t="s">
        <v>4217</v>
      </c>
      <c r="J248" s="441">
        <v>13</v>
      </c>
      <c r="K248" s="265">
        <v>2</v>
      </c>
      <c r="L248" s="266" t="s">
        <v>3433</v>
      </c>
      <c r="M248" s="267">
        <v>326</v>
      </c>
    </row>
    <row r="249" spans="1:61" x14ac:dyDescent="0.2">
      <c r="A249" s="417" t="s">
        <v>3451</v>
      </c>
      <c r="B249" s="439">
        <v>1</v>
      </c>
      <c r="C249" s="440" t="s">
        <v>5714</v>
      </c>
      <c r="D249" s="441">
        <v>162</v>
      </c>
      <c r="E249" s="469">
        <v>0</v>
      </c>
      <c r="F249" s="469" t="s">
        <v>270</v>
      </c>
      <c r="G249" s="470">
        <v>0</v>
      </c>
      <c r="H249" s="439">
        <v>2</v>
      </c>
      <c r="I249" s="440" t="s">
        <v>4218</v>
      </c>
      <c r="J249" s="441">
        <v>73</v>
      </c>
      <c r="K249" s="265">
        <v>1</v>
      </c>
      <c r="L249" s="266" t="s">
        <v>3434</v>
      </c>
      <c r="M249" s="267">
        <v>81</v>
      </c>
    </row>
    <row r="250" spans="1:61" x14ac:dyDescent="0.2">
      <c r="A250" s="417" t="s">
        <v>3452</v>
      </c>
      <c r="B250" s="439">
        <v>1</v>
      </c>
      <c r="C250" s="440" t="s">
        <v>5715</v>
      </c>
      <c r="D250" s="441">
        <v>5</v>
      </c>
      <c r="E250" s="469">
        <v>2</v>
      </c>
      <c r="F250" s="469" t="s">
        <v>2399</v>
      </c>
      <c r="G250" s="470">
        <v>152</v>
      </c>
      <c r="H250" s="439">
        <v>1</v>
      </c>
      <c r="I250" s="440" t="s">
        <v>493</v>
      </c>
      <c r="J250" s="441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7" t="s">
        <v>3453</v>
      </c>
      <c r="B251" s="439">
        <v>24</v>
      </c>
      <c r="C251" s="440" t="s">
        <v>5716</v>
      </c>
      <c r="D251" s="441">
        <v>88</v>
      </c>
      <c r="E251" s="469">
        <v>27</v>
      </c>
      <c r="F251" s="469" t="s">
        <v>4962</v>
      </c>
      <c r="G251" s="470">
        <v>61</v>
      </c>
      <c r="H251" s="439">
        <v>19</v>
      </c>
      <c r="I251" s="440" t="s">
        <v>4219</v>
      </c>
      <c r="J251" s="441">
        <v>83</v>
      </c>
      <c r="K251" s="265">
        <v>23</v>
      </c>
      <c r="L251" s="266" t="s">
        <v>3435</v>
      </c>
      <c r="M251" s="267">
        <v>68</v>
      </c>
    </row>
    <row r="252" spans="1:61" x14ac:dyDescent="0.2">
      <c r="A252" s="417" t="s">
        <v>3454</v>
      </c>
      <c r="B252" s="439">
        <v>1</v>
      </c>
      <c r="C252" s="440" t="s">
        <v>306</v>
      </c>
      <c r="D252" s="441">
        <v>174</v>
      </c>
      <c r="E252" s="469">
        <v>0</v>
      </c>
      <c r="F252" s="469" t="s">
        <v>270</v>
      </c>
      <c r="G252" s="470">
        <v>0</v>
      </c>
      <c r="H252" s="439">
        <v>1</v>
      </c>
      <c r="I252" s="440" t="s">
        <v>4220</v>
      </c>
      <c r="J252" s="441">
        <v>267</v>
      </c>
      <c r="K252" s="265">
        <v>2</v>
      </c>
      <c r="L252" s="266" t="s">
        <v>3436</v>
      </c>
      <c r="M252" s="267">
        <v>193</v>
      </c>
    </row>
    <row r="253" spans="1:61" x14ac:dyDescent="0.2">
      <c r="A253" s="417" t="s">
        <v>3455</v>
      </c>
      <c r="B253" s="439">
        <v>0</v>
      </c>
      <c r="C253" s="440" t="s">
        <v>270</v>
      </c>
      <c r="D253" s="441">
        <v>0</v>
      </c>
      <c r="E253" s="469">
        <v>1</v>
      </c>
      <c r="F253" s="469" t="s">
        <v>4963</v>
      </c>
      <c r="G253" s="470">
        <v>4</v>
      </c>
      <c r="H253" s="439">
        <v>0</v>
      </c>
      <c r="I253" s="440" t="s">
        <v>270</v>
      </c>
      <c r="J253" s="441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7" t="s">
        <v>3456</v>
      </c>
      <c r="B254" s="439">
        <v>0</v>
      </c>
      <c r="C254" s="440" t="s">
        <v>270</v>
      </c>
      <c r="D254" s="441">
        <v>0</v>
      </c>
      <c r="E254" s="469">
        <v>0</v>
      </c>
      <c r="F254" s="469" t="s">
        <v>270</v>
      </c>
      <c r="G254" s="470">
        <v>0</v>
      </c>
      <c r="H254" s="439">
        <v>9</v>
      </c>
      <c r="I254" s="440" t="s">
        <v>4221</v>
      </c>
      <c r="J254" s="441">
        <v>55</v>
      </c>
      <c r="K254" s="265">
        <v>4</v>
      </c>
      <c r="L254" s="266" t="s">
        <v>3437</v>
      </c>
      <c r="M254" s="267">
        <v>176</v>
      </c>
    </row>
    <row r="255" spans="1:61" x14ac:dyDescent="0.2">
      <c r="A255" s="417" t="s">
        <v>3457</v>
      </c>
      <c r="B255" s="439">
        <v>1</v>
      </c>
      <c r="C255" s="440" t="s">
        <v>3434</v>
      </c>
      <c r="D255" s="441">
        <v>48</v>
      </c>
      <c r="E255" s="469">
        <v>8</v>
      </c>
      <c r="F255" s="469" t="s">
        <v>4964</v>
      </c>
      <c r="G255" s="470">
        <v>66</v>
      </c>
      <c r="H255" s="439">
        <v>8</v>
      </c>
      <c r="I255" s="440" t="s">
        <v>4222</v>
      </c>
      <c r="J255" s="441">
        <v>90</v>
      </c>
      <c r="K255" s="265">
        <v>10</v>
      </c>
      <c r="L255" s="266" t="s">
        <v>3438</v>
      </c>
      <c r="M255" s="267">
        <v>95</v>
      </c>
    </row>
    <row r="256" spans="1:61" x14ac:dyDescent="0.2">
      <c r="A256" s="417" t="s">
        <v>3458</v>
      </c>
      <c r="B256" s="439">
        <v>1</v>
      </c>
      <c r="C256" s="440" t="s">
        <v>5717</v>
      </c>
      <c r="D256" s="441">
        <v>13</v>
      </c>
      <c r="E256" s="469">
        <v>2</v>
      </c>
      <c r="F256" s="469" t="s">
        <v>4965</v>
      </c>
      <c r="G256" s="470">
        <v>92</v>
      </c>
      <c r="H256" s="439">
        <v>3</v>
      </c>
      <c r="I256" s="440" t="s">
        <v>4223</v>
      </c>
      <c r="J256" s="441">
        <v>70</v>
      </c>
      <c r="K256" s="265">
        <v>3</v>
      </c>
      <c r="L256" s="266" t="s">
        <v>3439</v>
      </c>
      <c r="M256" s="267">
        <v>143</v>
      </c>
    </row>
    <row r="257" spans="1:13" x14ac:dyDescent="0.2">
      <c r="A257" s="417" t="s">
        <v>3459</v>
      </c>
      <c r="B257" s="439">
        <v>2</v>
      </c>
      <c r="C257" s="440" t="s">
        <v>2600</v>
      </c>
      <c r="D257" s="441">
        <v>62</v>
      </c>
      <c r="E257" s="469">
        <v>1</v>
      </c>
      <c r="F257" s="469" t="s">
        <v>1034</v>
      </c>
      <c r="G257" s="470">
        <v>4</v>
      </c>
      <c r="H257" s="439">
        <v>0</v>
      </c>
      <c r="I257" s="440" t="s">
        <v>270</v>
      </c>
      <c r="J257" s="441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7" t="s">
        <v>3460</v>
      </c>
      <c r="B258" s="439">
        <v>0</v>
      </c>
      <c r="C258" s="440" t="s">
        <v>270</v>
      </c>
      <c r="D258" s="441">
        <v>0</v>
      </c>
      <c r="E258" s="469">
        <v>1</v>
      </c>
      <c r="F258" s="469" t="s">
        <v>3347</v>
      </c>
      <c r="G258" s="470">
        <v>262</v>
      </c>
      <c r="H258" s="439">
        <v>0</v>
      </c>
      <c r="I258" s="440" t="s">
        <v>270</v>
      </c>
      <c r="J258" s="441">
        <v>0</v>
      </c>
      <c r="K258" s="265">
        <v>2</v>
      </c>
      <c r="L258" s="266" t="s">
        <v>3440</v>
      </c>
      <c r="M258" s="267">
        <v>147</v>
      </c>
    </row>
    <row r="259" spans="1:13" x14ac:dyDescent="0.2">
      <c r="A259" s="417" t="s">
        <v>3461</v>
      </c>
      <c r="B259" s="439">
        <v>5</v>
      </c>
      <c r="C259" s="440" t="s">
        <v>5718</v>
      </c>
      <c r="D259" s="441">
        <v>24</v>
      </c>
      <c r="E259" s="469">
        <v>9</v>
      </c>
      <c r="F259" s="469" t="s">
        <v>4966</v>
      </c>
      <c r="G259" s="470">
        <v>88</v>
      </c>
      <c r="H259" s="439">
        <v>7</v>
      </c>
      <c r="I259" s="440" t="s">
        <v>4224</v>
      </c>
      <c r="J259" s="441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7" t="s">
        <v>3462</v>
      </c>
      <c r="B260" s="439">
        <v>0</v>
      </c>
      <c r="C260" s="440" t="s">
        <v>270</v>
      </c>
      <c r="D260" s="441">
        <v>0</v>
      </c>
      <c r="E260" s="469">
        <v>1</v>
      </c>
      <c r="F260" s="469" t="s">
        <v>4967</v>
      </c>
      <c r="G260" s="470">
        <v>660</v>
      </c>
      <c r="H260" s="439">
        <v>0</v>
      </c>
      <c r="I260" s="440" t="s">
        <v>270</v>
      </c>
      <c r="J260" s="441">
        <v>0</v>
      </c>
      <c r="K260" s="265">
        <v>3</v>
      </c>
      <c r="L260" s="266" t="s">
        <v>3441</v>
      </c>
      <c r="M260" s="267">
        <v>76</v>
      </c>
    </row>
    <row r="261" spans="1:13" x14ac:dyDescent="0.2">
      <c r="A261" s="417" t="s">
        <v>3463</v>
      </c>
      <c r="B261" s="448">
        <v>1</v>
      </c>
      <c r="C261" s="443" t="s">
        <v>1046</v>
      </c>
      <c r="D261" s="444">
        <v>64</v>
      </c>
      <c r="E261" s="466">
        <v>3</v>
      </c>
      <c r="F261" s="466" t="s">
        <v>4968</v>
      </c>
      <c r="G261" s="467">
        <v>111</v>
      </c>
      <c r="H261" s="448">
        <v>3</v>
      </c>
      <c r="I261" s="443" t="s">
        <v>4225</v>
      </c>
      <c r="J261" s="444">
        <v>66</v>
      </c>
      <c r="K261" s="268">
        <v>2</v>
      </c>
      <c r="L261" s="269" t="s">
        <v>3442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44996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4038</v>
      </c>
      <c r="C23" s="2" t="s">
        <v>4791</v>
      </c>
      <c r="D23" s="2" t="s">
        <v>5542</v>
      </c>
      <c r="E23" s="2" t="s">
        <v>5543</v>
      </c>
      <c r="F23" s="2" t="s">
        <v>5544</v>
      </c>
      <c r="G23" s="396"/>
      <c r="H23" s="2" t="s">
        <v>4039</v>
      </c>
      <c r="I23" s="2" t="s">
        <v>4792</v>
      </c>
      <c r="J23" s="2" t="s">
        <v>5545</v>
      </c>
      <c r="K23" s="2" t="s">
        <v>5543</v>
      </c>
      <c r="L23" s="2" t="s">
        <v>5544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44996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5731</v>
      </c>
      <c r="D8" s="462">
        <v>26</v>
      </c>
      <c r="E8" s="248">
        <v>1162</v>
      </c>
      <c r="F8" s="35" t="s">
        <v>4982</v>
      </c>
      <c r="G8" s="249">
        <v>30</v>
      </c>
      <c r="H8" s="313">
        <v>1012</v>
      </c>
      <c r="I8" s="461" t="s">
        <v>4239</v>
      </c>
      <c r="J8" s="462">
        <v>47</v>
      </c>
      <c r="K8" s="248">
        <v>1105</v>
      </c>
      <c r="L8" s="35" t="s">
        <v>3478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5720</v>
      </c>
      <c r="D9" s="441">
        <v>50</v>
      </c>
      <c r="E9" s="132">
        <v>3</v>
      </c>
      <c r="F9" t="s">
        <v>4970</v>
      </c>
      <c r="G9" s="133">
        <v>38</v>
      </c>
      <c r="H9" s="307">
        <v>3</v>
      </c>
      <c r="I9" s="440" t="s">
        <v>4227</v>
      </c>
      <c r="J9" s="441">
        <v>69</v>
      </c>
      <c r="K9" s="132">
        <v>4</v>
      </c>
      <c r="L9" t="s">
        <v>3466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5721</v>
      </c>
      <c r="D10" s="441">
        <v>37</v>
      </c>
      <c r="E10" s="132">
        <v>30</v>
      </c>
      <c r="F10" t="s">
        <v>4971</v>
      </c>
      <c r="G10" s="133">
        <v>56</v>
      </c>
      <c r="H10" s="439">
        <v>24</v>
      </c>
      <c r="I10" s="440" t="s">
        <v>4228</v>
      </c>
      <c r="J10" s="441">
        <v>51</v>
      </c>
      <c r="K10" s="132">
        <v>30</v>
      </c>
      <c r="L10" t="s">
        <v>3467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5722</v>
      </c>
      <c r="D12" s="441">
        <v>22</v>
      </c>
      <c r="E12" s="132">
        <v>667</v>
      </c>
      <c r="F12" t="s">
        <v>4972</v>
      </c>
      <c r="G12" s="133">
        <v>22</v>
      </c>
      <c r="H12" s="439">
        <v>561</v>
      </c>
      <c r="I12" s="440" t="s">
        <v>4229</v>
      </c>
      <c r="J12" s="441">
        <v>39</v>
      </c>
      <c r="K12" s="132">
        <v>654</v>
      </c>
      <c r="L12" t="s">
        <v>3468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5723</v>
      </c>
      <c r="D13" s="441">
        <v>15</v>
      </c>
      <c r="E13" s="132">
        <v>38</v>
      </c>
      <c r="F13" t="s">
        <v>4973</v>
      </c>
      <c r="G13" s="133">
        <v>27</v>
      </c>
      <c r="H13" s="439">
        <v>30</v>
      </c>
      <c r="I13" s="440" t="s">
        <v>4230</v>
      </c>
      <c r="J13" s="441">
        <v>52</v>
      </c>
      <c r="K13" s="132">
        <v>25</v>
      </c>
      <c r="L13" t="s">
        <v>3469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4183</v>
      </c>
      <c r="D14" s="441">
        <v>137</v>
      </c>
      <c r="E14" s="132">
        <v>2</v>
      </c>
      <c r="F14" t="s">
        <v>4974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3470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5724</v>
      </c>
      <c r="D15" s="441">
        <v>29</v>
      </c>
      <c r="E15" s="132">
        <v>147</v>
      </c>
      <c r="F15" t="s">
        <v>4975</v>
      </c>
      <c r="G15" s="133">
        <v>34</v>
      </c>
      <c r="H15" s="439">
        <v>140</v>
      </c>
      <c r="I15" s="440" t="s">
        <v>4231</v>
      </c>
      <c r="J15" s="441">
        <v>45</v>
      </c>
      <c r="K15" s="132">
        <v>129</v>
      </c>
      <c r="L15" t="s">
        <v>3471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5725</v>
      </c>
      <c r="D16" s="441">
        <v>38</v>
      </c>
      <c r="E16" s="132">
        <v>38</v>
      </c>
      <c r="F16" t="s">
        <v>4976</v>
      </c>
      <c r="G16" s="133">
        <v>39</v>
      </c>
      <c r="H16" s="439">
        <v>25</v>
      </c>
      <c r="I16" s="440" t="s">
        <v>4232</v>
      </c>
      <c r="J16" s="441">
        <v>102</v>
      </c>
      <c r="K16" s="132">
        <v>17</v>
      </c>
      <c r="L16" t="s">
        <v>3472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5726</v>
      </c>
      <c r="D17" s="441">
        <v>12</v>
      </c>
      <c r="E17" s="132">
        <v>2</v>
      </c>
      <c r="F17" t="s">
        <v>4977</v>
      </c>
      <c r="G17" s="133">
        <v>23</v>
      </c>
      <c r="H17" s="439">
        <v>10</v>
      </c>
      <c r="I17" s="440" t="s">
        <v>4233</v>
      </c>
      <c r="J17" s="441">
        <v>84</v>
      </c>
      <c r="K17" s="132">
        <v>89</v>
      </c>
      <c r="L17" t="s">
        <v>3473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3479</v>
      </c>
      <c r="B18" s="439">
        <v>89</v>
      </c>
      <c r="C18" s="440" t="s">
        <v>5727</v>
      </c>
      <c r="D18" s="441">
        <v>22</v>
      </c>
      <c r="E18" s="132">
        <v>96</v>
      </c>
      <c r="F18" t="s">
        <v>4978</v>
      </c>
      <c r="G18" s="133">
        <v>40</v>
      </c>
      <c r="H18" s="439">
        <v>102</v>
      </c>
      <c r="I18" s="440" t="s">
        <v>4234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4235</v>
      </c>
      <c r="J19" s="441">
        <v>12</v>
      </c>
      <c r="K19" s="132">
        <v>13</v>
      </c>
      <c r="L19" t="s">
        <v>3474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5728</v>
      </c>
      <c r="D20" s="441">
        <v>33</v>
      </c>
      <c r="E20" s="132">
        <v>57</v>
      </c>
      <c r="F20" t="s">
        <v>4979</v>
      </c>
      <c r="G20" s="133">
        <v>50</v>
      </c>
      <c r="H20" s="439">
        <v>34</v>
      </c>
      <c r="I20" s="440" t="s">
        <v>4236</v>
      </c>
      <c r="J20" s="441">
        <v>52</v>
      </c>
      <c r="K20" s="132">
        <v>56</v>
      </c>
      <c r="L20" t="s">
        <v>3475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5729</v>
      </c>
      <c r="D21" s="441">
        <v>47</v>
      </c>
      <c r="E21" s="132">
        <v>61</v>
      </c>
      <c r="F21" t="s">
        <v>4980</v>
      </c>
      <c r="G21" s="133">
        <v>38</v>
      </c>
      <c r="H21" s="439">
        <v>64</v>
      </c>
      <c r="I21" s="440" t="s">
        <v>4237</v>
      </c>
      <c r="J21" s="441">
        <v>77</v>
      </c>
      <c r="K21" s="132">
        <v>71</v>
      </c>
      <c r="L21" t="s">
        <v>3476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5730</v>
      </c>
      <c r="D22" s="444">
        <v>43</v>
      </c>
      <c r="E22" s="132">
        <v>19</v>
      </c>
      <c r="F22" t="s">
        <v>4981</v>
      </c>
      <c r="G22" s="133">
        <v>35</v>
      </c>
      <c r="H22" s="439">
        <v>12</v>
      </c>
      <c r="I22" s="440" t="s">
        <v>4238</v>
      </c>
      <c r="J22" s="441">
        <v>40</v>
      </c>
      <c r="K22" s="132">
        <v>16</v>
      </c>
      <c r="L22" t="s">
        <v>3477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5750</v>
      </c>
      <c r="D24" s="462">
        <v>36</v>
      </c>
      <c r="E24" s="248">
        <v>422</v>
      </c>
      <c r="F24" s="35" t="s">
        <v>5002</v>
      </c>
      <c r="G24" s="249">
        <v>35</v>
      </c>
      <c r="H24" s="313">
        <v>376</v>
      </c>
      <c r="I24" s="461" t="s">
        <v>4257</v>
      </c>
      <c r="J24" s="462">
        <v>63</v>
      </c>
      <c r="K24" s="248">
        <v>381</v>
      </c>
      <c r="L24" s="35" t="s">
        <v>3497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5732</v>
      </c>
      <c r="D25" s="441">
        <v>50</v>
      </c>
      <c r="E25" s="132">
        <v>3</v>
      </c>
      <c r="F25" t="s">
        <v>4983</v>
      </c>
      <c r="G25" s="133">
        <v>8</v>
      </c>
      <c r="H25" s="307">
        <v>5</v>
      </c>
      <c r="I25" s="440" t="s">
        <v>4240</v>
      </c>
      <c r="J25" s="441">
        <v>69</v>
      </c>
      <c r="K25" s="132">
        <v>7</v>
      </c>
      <c r="L25" t="s">
        <v>3480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5733</v>
      </c>
      <c r="D27" s="441">
        <v>9</v>
      </c>
      <c r="E27" s="132">
        <v>3</v>
      </c>
      <c r="F27" t="s">
        <v>4984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5734</v>
      </c>
      <c r="D28" s="441">
        <v>13</v>
      </c>
      <c r="E28" s="132">
        <v>7</v>
      </c>
      <c r="F28" t="s">
        <v>4985</v>
      </c>
      <c r="G28" s="133">
        <v>31</v>
      </c>
      <c r="H28" s="439">
        <v>7</v>
      </c>
      <c r="I28" s="440" t="s">
        <v>4241</v>
      </c>
      <c r="J28" s="441">
        <v>98</v>
      </c>
      <c r="K28" s="132">
        <v>7</v>
      </c>
      <c r="L28" t="s">
        <v>3481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5735</v>
      </c>
      <c r="D29" s="441">
        <v>30</v>
      </c>
      <c r="E29" s="132">
        <v>10</v>
      </c>
      <c r="F29" t="s">
        <v>4986</v>
      </c>
      <c r="G29" s="133">
        <v>121</v>
      </c>
      <c r="H29" s="439">
        <v>3</v>
      </c>
      <c r="I29" s="440" t="s">
        <v>4242</v>
      </c>
      <c r="J29" s="441">
        <v>76</v>
      </c>
      <c r="K29" s="132">
        <v>7</v>
      </c>
      <c r="L29" t="s">
        <v>3482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5736</v>
      </c>
      <c r="D30" s="441">
        <v>79</v>
      </c>
      <c r="E30" s="132">
        <v>63</v>
      </c>
      <c r="F30" t="s">
        <v>4987</v>
      </c>
      <c r="G30" s="133">
        <v>22</v>
      </c>
      <c r="H30" s="439">
        <v>64</v>
      </c>
      <c r="I30" s="440" t="s">
        <v>4243</v>
      </c>
      <c r="J30" s="441">
        <v>63</v>
      </c>
      <c r="K30" s="132">
        <v>61</v>
      </c>
      <c r="L30" t="s">
        <v>3483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5737</v>
      </c>
      <c r="D31" s="441">
        <v>5</v>
      </c>
      <c r="E31" s="132">
        <v>2</v>
      </c>
      <c r="F31" t="s">
        <v>4988</v>
      </c>
      <c r="G31" s="133">
        <v>63</v>
      </c>
      <c r="H31" s="439">
        <v>3</v>
      </c>
      <c r="I31" s="440" t="s">
        <v>4244</v>
      </c>
      <c r="J31" s="441">
        <v>98</v>
      </c>
      <c r="K31" s="132">
        <v>4</v>
      </c>
      <c r="L31" t="s">
        <v>3484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5738</v>
      </c>
      <c r="D32" s="441">
        <v>21</v>
      </c>
      <c r="E32" s="132">
        <v>39</v>
      </c>
      <c r="F32" t="s">
        <v>4989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3485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5739</v>
      </c>
      <c r="D33" s="441">
        <v>32</v>
      </c>
      <c r="E33" s="132">
        <v>37</v>
      </c>
      <c r="F33" t="s">
        <v>4990</v>
      </c>
      <c r="G33" s="133">
        <v>24</v>
      </c>
      <c r="H33" s="439">
        <v>51</v>
      </c>
      <c r="I33" s="440" t="s">
        <v>4245</v>
      </c>
      <c r="J33" s="441">
        <v>44</v>
      </c>
      <c r="K33" s="132">
        <v>38</v>
      </c>
      <c r="L33" t="s">
        <v>3486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5740</v>
      </c>
      <c r="D34" s="441">
        <v>33</v>
      </c>
      <c r="E34" s="132">
        <v>26</v>
      </c>
      <c r="F34" t="s">
        <v>4991</v>
      </c>
      <c r="G34" s="133">
        <v>26</v>
      </c>
      <c r="H34" s="439">
        <v>21</v>
      </c>
      <c r="I34" s="440" t="s">
        <v>4246</v>
      </c>
      <c r="J34" s="441">
        <v>47</v>
      </c>
      <c r="K34" s="132">
        <v>20</v>
      </c>
      <c r="L34" t="s">
        <v>3487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5741</v>
      </c>
      <c r="D35" s="441">
        <v>47</v>
      </c>
      <c r="E35" s="132">
        <v>9</v>
      </c>
      <c r="F35" t="s">
        <v>4992</v>
      </c>
      <c r="G35" s="133">
        <v>85</v>
      </c>
      <c r="H35" s="439">
        <v>13</v>
      </c>
      <c r="I35" s="440" t="s">
        <v>4247</v>
      </c>
      <c r="J35" s="441">
        <v>85</v>
      </c>
      <c r="K35" s="132">
        <v>16</v>
      </c>
      <c r="L35" t="s">
        <v>3488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5742</v>
      </c>
      <c r="D36" s="441">
        <v>40</v>
      </c>
      <c r="E36" s="132">
        <v>37</v>
      </c>
      <c r="F36" t="s">
        <v>4993</v>
      </c>
      <c r="G36" s="133">
        <v>59</v>
      </c>
      <c r="H36" s="439">
        <v>41</v>
      </c>
      <c r="I36" s="440" t="s">
        <v>4248</v>
      </c>
      <c r="J36" s="441">
        <v>70</v>
      </c>
      <c r="K36" s="132">
        <v>39</v>
      </c>
      <c r="L36" t="s">
        <v>3489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5743</v>
      </c>
      <c r="D37" s="441">
        <v>100</v>
      </c>
      <c r="E37" s="132">
        <v>2</v>
      </c>
      <c r="F37" t="s">
        <v>4994</v>
      </c>
      <c r="G37" s="133">
        <v>49</v>
      </c>
      <c r="H37" s="439">
        <v>1</v>
      </c>
      <c r="I37" s="440" t="s">
        <v>4249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5744</v>
      </c>
      <c r="D38" s="441">
        <v>13</v>
      </c>
      <c r="E38" s="132">
        <v>5</v>
      </c>
      <c r="F38" t="s">
        <v>4995</v>
      </c>
      <c r="G38" s="133">
        <v>88</v>
      </c>
      <c r="H38" s="439">
        <v>10</v>
      </c>
      <c r="I38" s="440" t="s">
        <v>4250</v>
      </c>
      <c r="J38" s="441">
        <v>44</v>
      </c>
      <c r="K38" s="132">
        <v>10</v>
      </c>
      <c r="L38" t="s">
        <v>3490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5745</v>
      </c>
      <c r="D39" s="441">
        <v>25</v>
      </c>
      <c r="E39" s="132">
        <v>13</v>
      </c>
      <c r="F39" t="s">
        <v>4996</v>
      </c>
      <c r="G39" s="133">
        <v>69</v>
      </c>
      <c r="H39" s="439">
        <v>18</v>
      </c>
      <c r="I39" s="440" t="s">
        <v>4251</v>
      </c>
      <c r="J39" s="441">
        <v>85</v>
      </c>
      <c r="K39" s="132">
        <v>10</v>
      </c>
      <c r="L39" t="s">
        <v>3491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5746</v>
      </c>
      <c r="D40" s="441">
        <v>25</v>
      </c>
      <c r="E40" s="132">
        <v>11</v>
      </c>
      <c r="F40" t="s">
        <v>4997</v>
      </c>
      <c r="G40" s="133">
        <v>60</v>
      </c>
      <c r="H40" s="439">
        <v>13</v>
      </c>
      <c r="I40" s="440" t="s">
        <v>4252</v>
      </c>
      <c r="J40" s="441">
        <v>86</v>
      </c>
      <c r="K40" s="132">
        <v>14</v>
      </c>
      <c r="L40" t="s">
        <v>3492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4998</v>
      </c>
      <c r="G41" s="133">
        <v>54</v>
      </c>
      <c r="H41" s="439">
        <v>4</v>
      </c>
      <c r="I41" s="440" t="s">
        <v>4253</v>
      </c>
      <c r="J41" s="441">
        <v>115</v>
      </c>
      <c r="K41" s="132">
        <v>4</v>
      </c>
      <c r="L41" t="s">
        <v>3493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5747</v>
      </c>
      <c r="D42" s="441">
        <v>15</v>
      </c>
      <c r="E42" s="132">
        <v>5</v>
      </c>
      <c r="F42" t="s">
        <v>4999</v>
      </c>
      <c r="G42" s="133">
        <v>90</v>
      </c>
      <c r="H42" s="439">
        <v>6</v>
      </c>
      <c r="I42" s="440" t="s">
        <v>4254</v>
      </c>
      <c r="J42" s="441">
        <v>96</v>
      </c>
      <c r="K42" s="132">
        <v>10</v>
      </c>
      <c r="L42" t="s">
        <v>3494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5748</v>
      </c>
      <c r="D43" s="441">
        <v>23</v>
      </c>
      <c r="E43" s="132">
        <v>138</v>
      </c>
      <c r="F43" t="s">
        <v>5000</v>
      </c>
      <c r="G43" s="133">
        <v>28</v>
      </c>
      <c r="H43" s="439">
        <v>76</v>
      </c>
      <c r="I43" s="440" t="s">
        <v>4255</v>
      </c>
      <c r="J43" s="441">
        <v>68</v>
      </c>
      <c r="K43" s="132">
        <v>101</v>
      </c>
      <c r="L43" t="s">
        <v>3495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5749</v>
      </c>
      <c r="D44" s="444">
        <v>52</v>
      </c>
      <c r="E44" s="132">
        <v>9</v>
      </c>
      <c r="F44" t="s">
        <v>5001</v>
      </c>
      <c r="G44" s="133">
        <v>13</v>
      </c>
      <c r="H44" s="439">
        <v>3</v>
      </c>
      <c r="I44" s="440" t="s">
        <v>4256</v>
      </c>
      <c r="J44" s="441">
        <v>23</v>
      </c>
      <c r="K44" s="132">
        <v>3</v>
      </c>
      <c r="L44" t="s">
        <v>3496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44996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5768</v>
      </c>
      <c r="D49" s="462">
        <v>24</v>
      </c>
      <c r="E49" s="248">
        <v>407</v>
      </c>
      <c r="F49" s="35" t="s">
        <v>5021</v>
      </c>
      <c r="G49" s="249">
        <v>22</v>
      </c>
      <c r="H49" s="313">
        <v>387</v>
      </c>
      <c r="I49" s="461" t="s">
        <v>4276</v>
      </c>
      <c r="J49" s="462">
        <v>56</v>
      </c>
      <c r="K49" s="35">
        <v>439</v>
      </c>
      <c r="L49" s="35" t="s">
        <v>3518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5751</v>
      </c>
      <c r="D50" s="441">
        <v>23</v>
      </c>
      <c r="E50" s="132">
        <v>6</v>
      </c>
      <c r="F50" t="s">
        <v>5003</v>
      </c>
      <c r="G50" s="133">
        <v>8</v>
      </c>
      <c r="H50" s="307">
        <v>6</v>
      </c>
      <c r="I50" s="440" t="s">
        <v>4258</v>
      </c>
      <c r="J50" s="441">
        <v>63</v>
      </c>
      <c r="K50" s="132">
        <v>6</v>
      </c>
      <c r="L50" t="s">
        <v>3498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5752</v>
      </c>
      <c r="D51" s="441">
        <v>44</v>
      </c>
      <c r="E51" s="132">
        <v>3</v>
      </c>
      <c r="F51" t="s">
        <v>5004</v>
      </c>
      <c r="G51" s="133">
        <v>42</v>
      </c>
      <c r="H51" s="439">
        <v>2</v>
      </c>
      <c r="I51" s="440" t="s">
        <v>4259</v>
      </c>
      <c r="J51" s="441">
        <v>177</v>
      </c>
      <c r="K51" s="132">
        <v>5</v>
      </c>
      <c r="L51" t="s">
        <v>3499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5753</v>
      </c>
      <c r="D52" s="441">
        <v>36</v>
      </c>
      <c r="E52" s="132">
        <v>8</v>
      </c>
      <c r="F52" t="s">
        <v>5005</v>
      </c>
      <c r="G52" s="133">
        <v>15</v>
      </c>
      <c r="H52" s="439">
        <v>12</v>
      </c>
      <c r="I52" s="440" t="s">
        <v>4260</v>
      </c>
      <c r="J52" s="441">
        <v>77</v>
      </c>
      <c r="K52" s="132">
        <v>14</v>
      </c>
      <c r="L52" t="s">
        <v>3500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5754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3287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5006</v>
      </c>
      <c r="G54" s="133">
        <v>4</v>
      </c>
      <c r="H54" s="439">
        <v>1</v>
      </c>
      <c r="I54" s="440" t="s">
        <v>3504</v>
      </c>
      <c r="J54" s="441">
        <v>36</v>
      </c>
      <c r="K54" s="132">
        <v>1</v>
      </c>
      <c r="L54" t="s">
        <v>3288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5755</v>
      </c>
      <c r="D55" s="441">
        <v>10</v>
      </c>
      <c r="E55" s="132">
        <v>4</v>
      </c>
      <c r="F55" t="s">
        <v>5007</v>
      </c>
      <c r="G55" s="133">
        <v>16</v>
      </c>
      <c r="H55" s="439">
        <v>1</v>
      </c>
      <c r="I55" s="440" t="s">
        <v>4071</v>
      </c>
      <c r="J55" s="441">
        <v>135</v>
      </c>
      <c r="K55" s="132">
        <v>7</v>
      </c>
      <c r="L55" t="s">
        <v>3501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5008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3502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5570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4261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4072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5756</v>
      </c>
      <c r="D59" s="441">
        <v>16</v>
      </c>
      <c r="E59" s="132">
        <v>27</v>
      </c>
      <c r="F59" t="s">
        <v>5009</v>
      </c>
      <c r="G59" s="133">
        <v>10</v>
      </c>
      <c r="H59" s="439">
        <v>22</v>
      </c>
      <c r="I59" s="440" t="s">
        <v>4262</v>
      </c>
      <c r="J59" s="441">
        <v>30</v>
      </c>
      <c r="K59" s="132">
        <v>27</v>
      </c>
      <c r="L59" t="s">
        <v>3503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5757</v>
      </c>
      <c r="D60" s="441">
        <v>22</v>
      </c>
      <c r="E60" s="132">
        <v>9</v>
      </c>
      <c r="F60" t="s">
        <v>5010</v>
      </c>
      <c r="G60" s="133">
        <v>24</v>
      </c>
      <c r="H60" s="439">
        <v>6</v>
      </c>
      <c r="I60" s="440" t="s">
        <v>4263</v>
      </c>
      <c r="J60" s="441">
        <v>57</v>
      </c>
      <c r="K60" s="132">
        <v>5</v>
      </c>
      <c r="L60" t="s">
        <v>3504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5758</v>
      </c>
      <c r="D61" s="441">
        <v>3</v>
      </c>
      <c r="E61" s="132">
        <v>3</v>
      </c>
      <c r="F61" t="s">
        <v>5011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5759</v>
      </c>
      <c r="D62" s="441">
        <v>16</v>
      </c>
      <c r="E62" s="132">
        <v>205</v>
      </c>
      <c r="F62" t="s">
        <v>5012</v>
      </c>
      <c r="G62" s="133">
        <v>22</v>
      </c>
      <c r="H62" s="439">
        <v>217</v>
      </c>
      <c r="I62" s="440" t="s">
        <v>4264</v>
      </c>
      <c r="J62" s="441">
        <v>50</v>
      </c>
      <c r="K62" s="132">
        <v>234</v>
      </c>
      <c r="L62" t="s">
        <v>3505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5760</v>
      </c>
      <c r="D63" s="441">
        <v>63</v>
      </c>
      <c r="E63" s="132">
        <v>6</v>
      </c>
      <c r="F63" t="s">
        <v>4051</v>
      </c>
      <c r="G63" s="133">
        <v>20</v>
      </c>
      <c r="H63" s="439">
        <v>5</v>
      </c>
      <c r="I63" s="440" t="s">
        <v>4265</v>
      </c>
      <c r="J63" s="441">
        <v>45</v>
      </c>
      <c r="K63" s="132">
        <v>9</v>
      </c>
      <c r="L63" t="s">
        <v>3506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4266</v>
      </c>
      <c r="J64" s="441">
        <v>133</v>
      </c>
      <c r="K64" s="132">
        <v>2</v>
      </c>
      <c r="L64" t="s">
        <v>3507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3508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5761</v>
      </c>
      <c r="D66" s="441">
        <v>24</v>
      </c>
      <c r="E66" s="132">
        <v>4</v>
      </c>
      <c r="F66" t="s">
        <v>5013</v>
      </c>
      <c r="G66" s="133">
        <v>11</v>
      </c>
      <c r="H66" s="439">
        <v>6</v>
      </c>
      <c r="I66" s="440" t="s">
        <v>4267</v>
      </c>
      <c r="J66" s="441">
        <v>14</v>
      </c>
      <c r="K66" s="132">
        <v>4</v>
      </c>
      <c r="L66" t="s">
        <v>3509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5762</v>
      </c>
      <c r="D67" s="441">
        <v>28</v>
      </c>
      <c r="E67" s="132">
        <v>18</v>
      </c>
      <c r="F67" t="s">
        <v>5014</v>
      </c>
      <c r="G67" s="133">
        <v>42</v>
      </c>
      <c r="H67" s="439">
        <v>7</v>
      </c>
      <c r="I67" s="440" t="s">
        <v>4268</v>
      </c>
      <c r="J67" s="441">
        <v>130</v>
      </c>
      <c r="K67" s="132">
        <v>8</v>
      </c>
      <c r="L67" t="s">
        <v>3510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5763</v>
      </c>
      <c r="D68" s="441">
        <v>86</v>
      </c>
      <c r="E68" s="132">
        <v>3</v>
      </c>
      <c r="F68" t="s">
        <v>5015</v>
      </c>
      <c r="G68" s="133">
        <v>5</v>
      </c>
      <c r="H68" s="439">
        <v>9</v>
      </c>
      <c r="I68" s="440" t="s">
        <v>4269</v>
      </c>
      <c r="J68" s="441">
        <v>44</v>
      </c>
      <c r="K68" s="132">
        <v>7</v>
      </c>
      <c r="L68" t="s">
        <v>3511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4064</v>
      </c>
      <c r="D69" s="441">
        <v>9</v>
      </c>
      <c r="E69" s="132">
        <v>4</v>
      </c>
      <c r="F69" t="s">
        <v>5016</v>
      </c>
      <c r="G69" s="133">
        <v>4</v>
      </c>
      <c r="H69" s="439">
        <v>3</v>
      </c>
      <c r="I69" s="440" t="s">
        <v>4270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4271</v>
      </c>
      <c r="J70" s="441">
        <v>116</v>
      </c>
      <c r="K70" s="132">
        <v>2</v>
      </c>
      <c r="L70" t="s">
        <v>3512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3297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5764</v>
      </c>
      <c r="D72" s="441">
        <v>34</v>
      </c>
      <c r="E72" s="132">
        <v>6</v>
      </c>
      <c r="F72" t="s">
        <v>5017</v>
      </c>
      <c r="G72" s="133">
        <v>10</v>
      </c>
      <c r="H72" s="439">
        <v>3</v>
      </c>
      <c r="I72" s="440" t="s">
        <v>4272</v>
      </c>
      <c r="J72" s="441">
        <v>168</v>
      </c>
      <c r="K72" s="132">
        <v>8</v>
      </c>
      <c r="L72" t="s">
        <v>3513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4331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3470</v>
      </c>
      <c r="J73" s="441">
        <v>155</v>
      </c>
      <c r="K73" s="132">
        <v>2</v>
      </c>
      <c r="L73" t="s">
        <v>3514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5765</v>
      </c>
      <c r="D74" s="441">
        <v>34</v>
      </c>
      <c r="E74" s="132">
        <v>79</v>
      </c>
      <c r="F74" t="s">
        <v>5018</v>
      </c>
      <c r="G74" s="133">
        <v>21</v>
      </c>
      <c r="H74" s="439">
        <v>60</v>
      </c>
      <c r="I74" s="440" t="s">
        <v>4273</v>
      </c>
      <c r="J74" s="441">
        <v>58</v>
      </c>
      <c r="K74" s="132">
        <v>77</v>
      </c>
      <c r="L74" t="s">
        <v>3515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5766</v>
      </c>
      <c r="D75" s="441">
        <v>32</v>
      </c>
      <c r="E75" s="132">
        <v>7</v>
      </c>
      <c r="F75" t="s">
        <v>5019</v>
      </c>
      <c r="G75" s="133">
        <v>23</v>
      </c>
      <c r="H75" s="439">
        <v>9</v>
      </c>
      <c r="I75" s="440" t="s">
        <v>4274</v>
      </c>
      <c r="J75" s="441">
        <v>83</v>
      </c>
      <c r="K75" s="132">
        <v>6</v>
      </c>
      <c r="L75" t="s">
        <v>3516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5767</v>
      </c>
      <c r="D76" s="441">
        <v>11</v>
      </c>
      <c r="E76" s="132">
        <v>8</v>
      </c>
      <c r="F76" t="s">
        <v>5020</v>
      </c>
      <c r="G76" s="133">
        <v>9</v>
      </c>
      <c r="H76" s="439">
        <v>6</v>
      </c>
      <c r="I76" s="440" t="s">
        <v>4275</v>
      </c>
      <c r="J76" s="441">
        <v>54</v>
      </c>
      <c r="K76" s="132">
        <v>6</v>
      </c>
      <c r="L76" t="s">
        <v>3517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44996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5788</v>
      </c>
      <c r="D81" s="462">
        <v>28</v>
      </c>
      <c r="E81" s="248">
        <v>6155</v>
      </c>
      <c r="F81" s="35" t="s">
        <v>5040</v>
      </c>
      <c r="G81" s="249">
        <v>25</v>
      </c>
      <c r="H81" s="313">
        <v>5018</v>
      </c>
      <c r="I81" s="461" t="s">
        <v>4295</v>
      </c>
      <c r="J81" s="462">
        <v>37</v>
      </c>
      <c r="K81" s="248">
        <v>5520</v>
      </c>
      <c r="L81" s="35" t="s">
        <v>3538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5769</v>
      </c>
      <c r="D82" s="441">
        <v>14</v>
      </c>
      <c r="E82" s="132">
        <v>31</v>
      </c>
      <c r="F82" t="s">
        <v>5022</v>
      </c>
      <c r="G82" s="133">
        <v>31</v>
      </c>
      <c r="H82" s="307">
        <v>40</v>
      </c>
      <c r="I82" s="440" t="s">
        <v>4277</v>
      </c>
      <c r="J82" s="441">
        <v>40</v>
      </c>
      <c r="K82" s="132">
        <v>58</v>
      </c>
      <c r="L82" t="s">
        <v>3519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5770</v>
      </c>
      <c r="D83" s="441">
        <v>16</v>
      </c>
      <c r="E83" s="132">
        <v>103</v>
      </c>
      <c r="F83" t="s">
        <v>5023</v>
      </c>
      <c r="G83" s="133">
        <v>21</v>
      </c>
      <c r="H83" s="439">
        <v>102</v>
      </c>
      <c r="I83" s="440" t="s">
        <v>4278</v>
      </c>
      <c r="J83" s="441">
        <v>38</v>
      </c>
      <c r="K83" s="132">
        <v>111</v>
      </c>
      <c r="L83" t="s">
        <v>3520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5771</v>
      </c>
      <c r="D84" s="441">
        <v>16</v>
      </c>
      <c r="E84" s="132">
        <v>148</v>
      </c>
      <c r="F84" t="s">
        <v>5024</v>
      </c>
      <c r="G84" s="133">
        <v>18</v>
      </c>
      <c r="H84" s="439">
        <v>106</v>
      </c>
      <c r="I84" s="440" t="s">
        <v>4279</v>
      </c>
      <c r="J84" s="441">
        <v>26</v>
      </c>
      <c r="K84" s="132">
        <v>123</v>
      </c>
      <c r="L84" t="s">
        <v>3521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5772</v>
      </c>
      <c r="D85" s="441">
        <v>19</v>
      </c>
      <c r="E85" s="132">
        <v>78</v>
      </c>
      <c r="F85" t="s">
        <v>5025</v>
      </c>
      <c r="G85" s="133">
        <v>25</v>
      </c>
      <c r="H85" s="439">
        <v>63</v>
      </c>
      <c r="I85" s="440" t="s">
        <v>4280</v>
      </c>
      <c r="J85" s="441">
        <v>28</v>
      </c>
      <c r="K85" s="132">
        <v>75</v>
      </c>
      <c r="L85" t="s">
        <v>3522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5773</v>
      </c>
      <c r="D86" s="441">
        <v>22</v>
      </c>
      <c r="E86" s="132">
        <v>283</v>
      </c>
      <c r="F86" t="s">
        <v>5026</v>
      </c>
      <c r="G86" s="133">
        <v>23</v>
      </c>
      <c r="H86" s="439">
        <v>228</v>
      </c>
      <c r="I86" s="440" t="s">
        <v>4281</v>
      </c>
      <c r="J86" s="441">
        <v>23</v>
      </c>
      <c r="K86" s="132">
        <v>222</v>
      </c>
      <c r="L86" t="s">
        <v>3523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5774</v>
      </c>
      <c r="D87" s="441">
        <v>22</v>
      </c>
      <c r="E87" s="132">
        <v>109</v>
      </c>
      <c r="F87" t="s">
        <v>5027</v>
      </c>
      <c r="G87" s="133">
        <v>22</v>
      </c>
      <c r="H87" s="439">
        <v>115</v>
      </c>
      <c r="I87" s="440" t="s">
        <v>4282</v>
      </c>
      <c r="J87" s="441">
        <v>34</v>
      </c>
      <c r="K87" s="132">
        <v>149</v>
      </c>
      <c r="L87" t="s">
        <v>3524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5775</v>
      </c>
      <c r="D88" s="441">
        <v>8</v>
      </c>
      <c r="E88" s="132">
        <v>71</v>
      </c>
      <c r="F88" t="s">
        <v>5028</v>
      </c>
      <c r="G88" s="133">
        <v>15</v>
      </c>
      <c r="H88" s="439">
        <v>73</v>
      </c>
      <c r="I88" s="440" t="s">
        <v>4283</v>
      </c>
      <c r="J88" s="441">
        <v>22</v>
      </c>
      <c r="K88" s="132">
        <v>83</v>
      </c>
      <c r="L88" t="s">
        <v>3525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5776</v>
      </c>
      <c r="D89" s="441">
        <v>14</v>
      </c>
      <c r="E89" s="132">
        <v>223</v>
      </c>
      <c r="F89" t="s">
        <v>5029</v>
      </c>
      <c r="G89" s="133">
        <v>21</v>
      </c>
      <c r="H89" s="439">
        <v>204</v>
      </c>
      <c r="I89" s="440" t="s">
        <v>4284</v>
      </c>
      <c r="J89" s="441">
        <v>28</v>
      </c>
      <c r="K89" s="132">
        <v>242</v>
      </c>
      <c r="L89" t="s">
        <v>3526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5777</v>
      </c>
      <c r="D90" s="441">
        <v>16</v>
      </c>
      <c r="E90" s="132">
        <v>31</v>
      </c>
      <c r="F90" t="s">
        <v>5030</v>
      </c>
      <c r="G90" s="133">
        <v>20</v>
      </c>
      <c r="H90" s="439">
        <v>35</v>
      </c>
      <c r="I90" s="440" t="s">
        <v>4285</v>
      </c>
      <c r="J90" s="441">
        <v>31</v>
      </c>
      <c r="K90" s="132">
        <v>49</v>
      </c>
      <c r="L90" t="s">
        <v>3527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5778</v>
      </c>
      <c r="D91" s="441">
        <v>36</v>
      </c>
      <c r="E91" s="132">
        <v>3536</v>
      </c>
      <c r="F91" t="s">
        <v>5031</v>
      </c>
      <c r="G91" s="133">
        <v>30</v>
      </c>
      <c r="H91" s="439">
        <v>2718</v>
      </c>
      <c r="I91" s="440" t="s">
        <v>4286</v>
      </c>
      <c r="J91" s="441">
        <v>43</v>
      </c>
      <c r="K91" s="132">
        <v>2981</v>
      </c>
      <c r="L91" t="s">
        <v>3528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5779</v>
      </c>
      <c r="D92" s="441">
        <v>10</v>
      </c>
      <c r="E92" s="132">
        <v>159</v>
      </c>
      <c r="F92" t="s">
        <v>5032</v>
      </c>
      <c r="G92" s="133">
        <v>23</v>
      </c>
      <c r="H92" s="439">
        <v>174</v>
      </c>
      <c r="I92" s="440" t="s">
        <v>4287</v>
      </c>
      <c r="J92" s="441">
        <v>31</v>
      </c>
      <c r="K92" s="132">
        <v>162</v>
      </c>
      <c r="L92" t="s">
        <v>3529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5780</v>
      </c>
      <c r="D93" s="441">
        <v>32</v>
      </c>
      <c r="E93" s="132">
        <v>20</v>
      </c>
      <c r="F93" t="s">
        <v>5033</v>
      </c>
      <c r="G93" s="133">
        <v>47</v>
      </c>
      <c r="H93" s="439">
        <v>13</v>
      </c>
      <c r="I93" s="440" t="s">
        <v>4288</v>
      </c>
      <c r="J93" s="441">
        <v>166</v>
      </c>
      <c r="K93" s="132">
        <v>13</v>
      </c>
      <c r="L93" t="s">
        <v>3530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3654</v>
      </c>
      <c r="B94" s="439">
        <v>65</v>
      </c>
      <c r="C94" s="440" t="s">
        <v>5781</v>
      </c>
      <c r="D94" s="441">
        <v>15</v>
      </c>
      <c r="E94" s="132">
        <v>88</v>
      </c>
      <c r="F94" t="s">
        <v>5034</v>
      </c>
      <c r="G94" s="133">
        <v>15</v>
      </c>
      <c r="H94" s="439">
        <v>57</v>
      </c>
      <c r="I94" s="440" t="s">
        <v>4289</v>
      </c>
      <c r="J94" s="441">
        <v>35</v>
      </c>
      <c r="K94" s="132">
        <v>73</v>
      </c>
      <c r="L94" t="s">
        <v>3531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5782</v>
      </c>
      <c r="D95" s="441">
        <v>12</v>
      </c>
      <c r="E95" s="132">
        <v>99</v>
      </c>
      <c r="F95" t="s">
        <v>5035</v>
      </c>
      <c r="G95" s="133">
        <v>20</v>
      </c>
      <c r="H95" s="439">
        <v>96</v>
      </c>
      <c r="I95" s="440" t="s">
        <v>4290</v>
      </c>
      <c r="J95" s="441">
        <v>31</v>
      </c>
      <c r="K95" s="132">
        <v>92</v>
      </c>
      <c r="L95" t="s">
        <v>3532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5783</v>
      </c>
      <c r="D96" s="441">
        <v>19</v>
      </c>
      <c r="E96" s="132">
        <v>129</v>
      </c>
      <c r="F96" t="s">
        <v>5036</v>
      </c>
      <c r="G96" s="133">
        <v>26</v>
      </c>
      <c r="H96" s="439">
        <v>107</v>
      </c>
      <c r="I96" s="440" t="s">
        <v>4291</v>
      </c>
      <c r="J96" s="441">
        <v>39</v>
      </c>
      <c r="K96" s="132">
        <v>110</v>
      </c>
      <c r="L96" t="s">
        <v>3533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5784</v>
      </c>
      <c r="D97" s="441">
        <v>14</v>
      </c>
      <c r="E97" s="132">
        <v>426</v>
      </c>
      <c r="F97" t="s">
        <v>5037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3534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5785</v>
      </c>
      <c r="D98" s="441">
        <v>18</v>
      </c>
      <c r="E98" s="132">
        <v>458</v>
      </c>
      <c r="F98" t="s">
        <v>5038</v>
      </c>
      <c r="G98" s="133">
        <v>17</v>
      </c>
      <c r="H98" s="439">
        <v>372</v>
      </c>
      <c r="I98" s="440" t="s">
        <v>4292</v>
      </c>
      <c r="J98" s="441">
        <v>28</v>
      </c>
      <c r="K98" s="132">
        <v>425</v>
      </c>
      <c r="L98" t="s">
        <v>3535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5786</v>
      </c>
      <c r="D99" s="441">
        <v>34</v>
      </c>
      <c r="E99" s="132">
        <v>24</v>
      </c>
      <c r="F99" t="s">
        <v>4255</v>
      </c>
      <c r="G99" s="133">
        <v>18</v>
      </c>
      <c r="H99" s="439">
        <v>19</v>
      </c>
      <c r="I99" s="440" t="s">
        <v>4293</v>
      </c>
      <c r="J99" s="441">
        <v>40</v>
      </c>
      <c r="K99" s="132">
        <v>24</v>
      </c>
      <c r="L99" t="s">
        <v>3536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5787</v>
      </c>
      <c r="D100" s="441">
        <v>10</v>
      </c>
      <c r="E100" s="132">
        <v>139</v>
      </c>
      <c r="F100" t="s">
        <v>5039</v>
      </c>
      <c r="G100" s="133">
        <v>14</v>
      </c>
      <c r="H100" s="439">
        <v>137</v>
      </c>
      <c r="I100" s="440" t="s">
        <v>4294</v>
      </c>
      <c r="J100" s="441">
        <v>25</v>
      </c>
      <c r="K100" s="132">
        <v>151</v>
      </c>
      <c r="L100" t="s">
        <v>3537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5797</v>
      </c>
      <c r="D102" s="480">
        <v>50</v>
      </c>
      <c r="E102" s="248">
        <v>640</v>
      </c>
      <c r="F102" s="35" t="s">
        <v>5050</v>
      </c>
      <c r="G102" s="249">
        <v>33</v>
      </c>
      <c r="H102" s="313">
        <v>565</v>
      </c>
      <c r="I102" s="461" t="s">
        <v>4304</v>
      </c>
      <c r="J102" s="462">
        <v>52</v>
      </c>
      <c r="K102" s="248">
        <v>593</v>
      </c>
      <c r="L102" s="35" t="s">
        <v>3548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5041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3539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5789</v>
      </c>
      <c r="D104" s="441">
        <v>44</v>
      </c>
      <c r="E104" s="132">
        <v>25</v>
      </c>
      <c r="F104" t="s">
        <v>5042</v>
      </c>
      <c r="G104" s="133">
        <v>36</v>
      </c>
      <c r="H104" s="439">
        <v>29</v>
      </c>
      <c r="I104" s="440" t="s">
        <v>4296</v>
      </c>
      <c r="J104" s="441">
        <v>101</v>
      </c>
      <c r="K104" s="132">
        <v>25</v>
      </c>
      <c r="L104" t="s">
        <v>3540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5790</v>
      </c>
      <c r="D105" s="441">
        <v>15</v>
      </c>
      <c r="E105" s="132">
        <v>108</v>
      </c>
      <c r="F105" t="s">
        <v>5043</v>
      </c>
      <c r="G105" s="133">
        <v>16</v>
      </c>
      <c r="H105" s="439">
        <v>101</v>
      </c>
      <c r="I105" s="440" t="s">
        <v>4297</v>
      </c>
      <c r="J105" s="441">
        <v>44</v>
      </c>
      <c r="K105" s="132">
        <v>113</v>
      </c>
      <c r="L105" t="s">
        <v>3541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5791</v>
      </c>
      <c r="D106" s="441">
        <v>31</v>
      </c>
      <c r="E106" s="132">
        <v>17</v>
      </c>
      <c r="F106" t="s">
        <v>5044</v>
      </c>
      <c r="G106" s="133">
        <v>19</v>
      </c>
      <c r="H106" s="439">
        <v>18</v>
      </c>
      <c r="I106" s="440" t="s">
        <v>4298</v>
      </c>
      <c r="J106" s="441">
        <v>55</v>
      </c>
      <c r="K106" s="132">
        <v>17</v>
      </c>
      <c r="L106" t="s">
        <v>3542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5792</v>
      </c>
      <c r="D107" s="441">
        <v>34</v>
      </c>
      <c r="E107" s="132">
        <v>120</v>
      </c>
      <c r="F107" t="s">
        <v>5045</v>
      </c>
      <c r="G107" s="133">
        <v>39</v>
      </c>
      <c r="H107" s="439">
        <v>95</v>
      </c>
      <c r="I107" s="440" t="s">
        <v>4299</v>
      </c>
      <c r="J107" s="441">
        <v>50</v>
      </c>
      <c r="K107" s="132">
        <v>84</v>
      </c>
      <c r="L107" t="s">
        <v>3543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5793</v>
      </c>
      <c r="D108" s="441">
        <v>22</v>
      </c>
      <c r="E108" s="132">
        <v>199</v>
      </c>
      <c r="F108" t="s">
        <v>5046</v>
      </c>
      <c r="G108" s="133">
        <v>41</v>
      </c>
      <c r="H108" s="439">
        <v>170</v>
      </c>
      <c r="I108" s="440" t="s">
        <v>4300</v>
      </c>
      <c r="J108" s="441">
        <v>62</v>
      </c>
      <c r="K108" s="132">
        <v>201</v>
      </c>
      <c r="L108" t="s">
        <v>3544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5794</v>
      </c>
      <c r="D110" s="441">
        <v>152</v>
      </c>
      <c r="E110" s="132">
        <v>102</v>
      </c>
      <c r="F110" t="s">
        <v>5047</v>
      </c>
      <c r="G110" s="133">
        <v>36</v>
      </c>
      <c r="H110" s="439">
        <v>97</v>
      </c>
      <c r="I110" s="440" t="s">
        <v>4301</v>
      </c>
      <c r="J110" s="441">
        <v>38</v>
      </c>
      <c r="K110" s="132">
        <v>95</v>
      </c>
      <c r="L110" t="s">
        <v>3545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5795</v>
      </c>
      <c r="D111" s="441">
        <v>30</v>
      </c>
      <c r="E111" s="132">
        <v>37</v>
      </c>
      <c r="F111" t="s">
        <v>5048</v>
      </c>
      <c r="G111" s="133">
        <v>30</v>
      </c>
      <c r="H111" s="439">
        <v>31</v>
      </c>
      <c r="I111" s="440" t="s">
        <v>4302</v>
      </c>
      <c r="J111" s="441">
        <v>48</v>
      </c>
      <c r="K111" s="132">
        <v>36</v>
      </c>
      <c r="L111" t="s">
        <v>3546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5796</v>
      </c>
      <c r="D112" s="441">
        <v>13</v>
      </c>
      <c r="E112" s="132">
        <v>31</v>
      </c>
      <c r="F112" t="s">
        <v>5049</v>
      </c>
      <c r="G112" s="133">
        <v>14</v>
      </c>
      <c r="H112" s="439">
        <v>24</v>
      </c>
      <c r="I112" s="440" t="s">
        <v>4303</v>
      </c>
      <c r="J112" s="441">
        <v>28</v>
      </c>
      <c r="K112" s="132">
        <v>21</v>
      </c>
      <c r="L112" t="s">
        <v>3547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44996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5812</v>
      </c>
      <c r="D117" s="462">
        <v>29</v>
      </c>
      <c r="E117" s="248">
        <v>1472</v>
      </c>
      <c r="F117" s="35" t="s">
        <v>5066</v>
      </c>
      <c r="G117" s="249">
        <v>29</v>
      </c>
      <c r="H117" s="313">
        <v>1211</v>
      </c>
      <c r="I117" s="461" t="s">
        <v>4319</v>
      </c>
      <c r="J117" s="462">
        <v>47</v>
      </c>
      <c r="K117" s="35">
        <v>1306</v>
      </c>
      <c r="L117" s="35" t="s">
        <v>3562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5798</v>
      </c>
      <c r="D118" s="441">
        <v>21</v>
      </c>
      <c r="E118" s="132">
        <v>120</v>
      </c>
      <c r="F118" t="s">
        <v>5051</v>
      </c>
      <c r="G118" s="133">
        <v>31</v>
      </c>
      <c r="H118" s="307">
        <v>110</v>
      </c>
      <c r="I118" s="440" t="s">
        <v>4305</v>
      </c>
      <c r="J118" s="441">
        <v>55</v>
      </c>
      <c r="K118" s="132">
        <v>132</v>
      </c>
      <c r="L118" t="s">
        <v>3549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5799</v>
      </c>
      <c r="D119" s="441">
        <v>21</v>
      </c>
      <c r="E119" s="132">
        <v>196</v>
      </c>
      <c r="F119" t="s">
        <v>5052</v>
      </c>
      <c r="G119" s="133">
        <v>23</v>
      </c>
      <c r="H119" s="439">
        <v>178</v>
      </c>
      <c r="I119" s="440" t="s">
        <v>4306</v>
      </c>
      <c r="J119" s="441">
        <v>44</v>
      </c>
      <c r="K119" s="132">
        <v>188</v>
      </c>
      <c r="L119" t="s">
        <v>3550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5800</v>
      </c>
      <c r="D120" s="441">
        <v>35</v>
      </c>
      <c r="E120" s="132">
        <v>23</v>
      </c>
      <c r="F120" t="s">
        <v>5053</v>
      </c>
      <c r="G120" s="133">
        <v>26</v>
      </c>
      <c r="H120" s="439">
        <v>18</v>
      </c>
      <c r="I120" s="440" t="s">
        <v>4307</v>
      </c>
      <c r="J120" s="441">
        <v>56</v>
      </c>
      <c r="K120" s="132">
        <v>14</v>
      </c>
      <c r="L120" t="s">
        <v>3551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5801</v>
      </c>
      <c r="D121" s="441">
        <v>7</v>
      </c>
      <c r="E121" s="132">
        <v>8</v>
      </c>
      <c r="F121" t="s">
        <v>5054</v>
      </c>
      <c r="G121" s="133">
        <v>30</v>
      </c>
      <c r="H121" s="439">
        <v>3</v>
      </c>
      <c r="I121" s="440" t="s">
        <v>4308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5802</v>
      </c>
      <c r="D122" s="441">
        <v>39</v>
      </c>
      <c r="E122" s="132">
        <v>239</v>
      </c>
      <c r="F122" t="s">
        <v>5055</v>
      </c>
      <c r="G122" s="133">
        <v>30</v>
      </c>
      <c r="H122" s="439">
        <v>209</v>
      </c>
      <c r="I122" s="440" t="s">
        <v>4309</v>
      </c>
      <c r="J122" s="441">
        <v>46</v>
      </c>
      <c r="K122" s="132">
        <v>224</v>
      </c>
      <c r="L122" t="s">
        <v>3552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5056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5803</v>
      </c>
      <c r="D124" s="441">
        <v>13</v>
      </c>
      <c r="E124" s="132">
        <v>33</v>
      </c>
      <c r="F124" t="s">
        <v>5057</v>
      </c>
      <c r="G124" s="133">
        <v>42</v>
      </c>
      <c r="H124" s="439">
        <v>37</v>
      </c>
      <c r="I124" s="440" t="s">
        <v>4310</v>
      </c>
      <c r="J124" s="441">
        <v>46</v>
      </c>
      <c r="K124" s="132">
        <v>24</v>
      </c>
      <c r="L124" t="s">
        <v>3553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5804</v>
      </c>
      <c r="D125" s="441">
        <v>28</v>
      </c>
      <c r="E125" s="132">
        <v>613</v>
      </c>
      <c r="F125" t="s">
        <v>5058</v>
      </c>
      <c r="G125" s="133">
        <v>30</v>
      </c>
      <c r="H125" s="439">
        <v>423</v>
      </c>
      <c r="I125" s="440" t="s">
        <v>4311</v>
      </c>
      <c r="J125" s="441">
        <v>44</v>
      </c>
      <c r="K125" s="132">
        <v>471</v>
      </c>
      <c r="L125" t="s">
        <v>3554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5805</v>
      </c>
      <c r="D126" s="441">
        <v>41</v>
      </c>
      <c r="E126" s="132">
        <v>15</v>
      </c>
      <c r="F126" t="s">
        <v>5059</v>
      </c>
      <c r="G126" s="133">
        <v>19</v>
      </c>
      <c r="H126" s="439">
        <v>17</v>
      </c>
      <c r="I126" s="440" t="s">
        <v>4312</v>
      </c>
      <c r="J126" s="441">
        <v>51</v>
      </c>
      <c r="K126" s="132">
        <v>20</v>
      </c>
      <c r="L126" t="s">
        <v>3555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5806</v>
      </c>
      <c r="D127" s="441">
        <v>35</v>
      </c>
      <c r="E127" s="132">
        <v>17</v>
      </c>
      <c r="F127" t="s">
        <v>5060</v>
      </c>
      <c r="G127" s="133">
        <v>19</v>
      </c>
      <c r="H127" s="439">
        <v>20</v>
      </c>
      <c r="I127" s="440" t="s">
        <v>4313</v>
      </c>
      <c r="J127" s="441">
        <v>56</v>
      </c>
      <c r="K127" s="132">
        <v>27</v>
      </c>
      <c r="L127" t="s">
        <v>3556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5807</v>
      </c>
      <c r="D128" s="441">
        <v>27</v>
      </c>
      <c r="E128" s="132">
        <v>51</v>
      </c>
      <c r="F128" t="s">
        <v>5061</v>
      </c>
      <c r="G128" s="133">
        <v>17</v>
      </c>
      <c r="H128" s="439">
        <v>43</v>
      </c>
      <c r="I128" s="440" t="s">
        <v>4314</v>
      </c>
      <c r="J128" s="441">
        <v>54</v>
      </c>
      <c r="K128" s="132">
        <v>57</v>
      </c>
      <c r="L128" t="s">
        <v>3557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5808</v>
      </c>
      <c r="D129" s="441">
        <v>41</v>
      </c>
      <c r="E129" s="132">
        <v>26</v>
      </c>
      <c r="F129" t="s">
        <v>5062</v>
      </c>
      <c r="G129" s="133">
        <v>39</v>
      </c>
      <c r="H129" s="439">
        <v>23</v>
      </c>
      <c r="I129" s="440" t="s">
        <v>4315</v>
      </c>
      <c r="J129" s="441">
        <v>46</v>
      </c>
      <c r="K129" s="132">
        <v>23</v>
      </c>
      <c r="L129" t="s">
        <v>3558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5809</v>
      </c>
      <c r="D130" s="441">
        <v>29</v>
      </c>
      <c r="E130" s="132">
        <v>101</v>
      </c>
      <c r="F130" t="s">
        <v>5063</v>
      </c>
      <c r="G130" s="133">
        <v>35</v>
      </c>
      <c r="H130" s="439">
        <v>101</v>
      </c>
      <c r="I130" s="440" t="s">
        <v>4316</v>
      </c>
      <c r="J130" s="441">
        <v>46</v>
      </c>
      <c r="K130" s="132">
        <v>89</v>
      </c>
      <c r="L130" t="s">
        <v>3559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5810</v>
      </c>
      <c r="D131" s="441">
        <v>47</v>
      </c>
      <c r="E131" s="132">
        <v>19</v>
      </c>
      <c r="F131" t="s">
        <v>5064</v>
      </c>
      <c r="G131" s="133">
        <v>23</v>
      </c>
      <c r="H131" s="439">
        <v>15</v>
      </c>
      <c r="I131" s="440" t="s">
        <v>4317</v>
      </c>
      <c r="J131" s="441">
        <v>54</v>
      </c>
      <c r="K131" s="132">
        <v>25</v>
      </c>
      <c r="L131" t="s">
        <v>3560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5811</v>
      </c>
      <c r="D132" s="444">
        <v>26</v>
      </c>
      <c r="E132" s="132">
        <v>9</v>
      </c>
      <c r="F132" t="s">
        <v>5065</v>
      </c>
      <c r="G132" s="133">
        <v>9</v>
      </c>
      <c r="H132" s="439">
        <v>14</v>
      </c>
      <c r="I132" s="440" t="s">
        <v>4318</v>
      </c>
      <c r="J132" s="441">
        <v>88</v>
      </c>
      <c r="K132" s="132">
        <v>11</v>
      </c>
      <c r="L132" t="s">
        <v>3561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44996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5834</v>
      </c>
      <c r="D137" s="462">
        <v>21</v>
      </c>
      <c r="E137" s="248">
        <v>693</v>
      </c>
      <c r="F137" s="35" t="s">
        <v>5089</v>
      </c>
      <c r="G137" s="249">
        <v>30</v>
      </c>
      <c r="H137" s="313">
        <v>625</v>
      </c>
      <c r="I137" s="461" t="s">
        <v>4343</v>
      </c>
      <c r="J137" s="462">
        <v>55</v>
      </c>
      <c r="K137" s="35">
        <v>640</v>
      </c>
      <c r="L137" s="35" t="s">
        <v>3585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5813</v>
      </c>
      <c r="D138" s="441">
        <v>4</v>
      </c>
      <c r="E138" s="132">
        <v>5</v>
      </c>
      <c r="F138" t="s">
        <v>5067</v>
      </c>
      <c r="G138" s="133">
        <v>17</v>
      </c>
      <c r="H138" s="307">
        <v>3</v>
      </c>
      <c r="I138" s="440" t="s">
        <v>4320</v>
      </c>
      <c r="J138" s="441">
        <v>55</v>
      </c>
      <c r="K138" s="132">
        <v>2</v>
      </c>
      <c r="L138" t="s">
        <v>3563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5814</v>
      </c>
      <c r="D139" s="441">
        <v>37</v>
      </c>
      <c r="E139" s="132">
        <v>2</v>
      </c>
      <c r="F139" t="s">
        <v>5068</v>
      </c>
      <c r="G139" s="133">
        <v>19</v>
      </c>
      <c r="H139" s="439">
        <v>2</v>
      </c>
      <c r="I139" s="440" t="s">
        <v>4128</v>
      </c>
      <c r="J139" s="441">
        <v>41</v>
      </c>
      <c r="K139" s="132">
        <v>4</v>
      </c>
      <c r="L139" t="s">
        <v>3564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5815</v>
      </c>
      <c r="D140" s="441">
        <v>12</v>
      </c>
      <c r="E140" s="132">
        <v>14</v>
      </c>
      <c r="F140" t="s">
        <v>5069</v>
      </c>
      <c r="G140" s="133">
        <v>36</v>
      </c>
      <c r="H140" s="439">
        <v>15</v>
      </c>
      <c r="I140" s="440" t="s">
        <v>4321</v>
      </c>
      <c r="J140" s="441">
        <v>46</v>
      </c>
      <c r="K140" s="132">
        <v>17</v>
      </c>
      <c r="L140" t="s">
        <v>3565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5816</v>
      </c>
      <c r="D141" s="441">
        <v>46</v>
      </c>
      <c r="E141" s="132">
        <v>6</v>
      </c>
      <c r="F141" t="s">
        <v>5070</v>
      </c>
      <c r="G141" s="133">
        <v>9</v>
      </c>
      <c r="H141" s="439">
        <v>12</v>
      </c>
      <c r="I141" s="440" t="s">
        <v>4322</v>
      </c>
      <c r="J141" s="441">
        <v>100</v>
      </c>
      <c r="K141" s="132">
        <v>11</v>
      </c>
      <c r="L141" t="s">
        <v>3566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5627</v>
      </c>
      <c r="D142" s="441">
        <v>19</v>
      </c>
      <c r="E142" s="132">
        <v>4</v>
      </c>
      <c r="F142" t="s">
        <v>5071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3567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5817</v>
      </c>
      <c r="D143" s="441">
        <v>4</v>
      </c>
      <c r="E143" s="132">
        <v>5</v>
      </c>
      <c r="F143" t="s">
        <v>5072</v>
      </c>
      <c r="G143" s="133">
        <v>44</v>
      </c>
      <c r="H143" s="439">
        <v>4</v>
      </c>
      <c r="I143" s="440" t="s">
        <v>4323</v>
      </c>
      <c r="J143" s="441">
        <v>153</v>
      </c>
      <c r="K143" s="132">
        <v>5</v>
      </c>
      <c r="L143" t="s">
        <v>3568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5818</v>
      </c>
      <c r="D144" s="441">
        <v>27</v>
      </c>
      <c r="E144" s="132">
        <v>3</v>
      </c>
      <c r="F144" t="s">
        <v>5073</v>
      </c>
      <c r="G144" s="133">
        <v>52</v>
      </c>
      <c r="H144" s="439">
        <v>5</v>
      </c>
      <c r="I144" s="440" t="s">
        <v>4324</v>
      </c>
      <c r="J144" s="441">
        <v>99</v>
      </c>
      <c r="K144" s="132">
        <v>4</v>
      </c>
      <c r="L144" t="s">
        <v>3569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5819</v>
      </c>
      <c r="D145" s="441">
        <v>17</v>
      </c>
      <c r="E145" s="132">
        <v>9</v>
      </c>
      <c r="F145" t="s">
        <v>5074</v>
      </c>
      <c r="G145" s="133">
        <v>23</v>
      </c>
      <c r="H145" s="439">
        <v>10</v>
      </c>
      <c r="I145" s="440" t="s">
        <v>4325</v>
      </c>
      <c r="J145" s="441">
        <v>21</v>
      </c>
      <c r="K145" s="132">
        <v>6</v>
      </c>
      <c r="L145" t="s">
        <v>3570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5820</v>
      </c>
      <c r="D146" s="441">
        <v>28</v>
      </c>
      <c r="E146" s="132">
        <v>22</v>
      </c>
      <c r="F146" t="s">
        <v>5075</v>
      </c>
      <c r="G146" s="133">
        <v>22</v>
      </c>
      <c r="H146" s="439">
        <v>19</v>
      </c>
      <c r="I146" s="440" t="s">
        <v>4326</v>
      </c>
      <c r="J146" s="441">
        <v>24</v>
      </c>
      <c r="K146" s="132">
        <v>16</v>
      </c>
      <c r="L146" t="s">
        <v>3571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5821</v>
      </c>
      <c r="D147" s="441">
        <v>33</v>
      </c>
      <c r="E147" s="132">
        <v>16</v>
      </c>
      <c r="F147" t="s">
        <v>5076</v>
      </c>
      <c r="G147" s="133">
        <v>44</v>
      </c>
      <c r="H147" s="439">
        <v>21</v>
      </c>
      <c r="I147" s="440" t="s">
        <v>4327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5822</v>
      </c>
      <c r="D148" s="441">
        <v>10</v>
      </c>
      <c r="E148" s="132">
        <v>9</v>
      </c>
      <c r="F148" t="s">
        <v>5077</v>
      </c>
      <c r="G148" s="133">
        <v>27</v>
      </c>
      <c r="H148" s="439">
        <v>9</v>
      </c>
      <c r="I148" s="440" t="s">
        <v>4328</v>
      </c>
      <c r="J148" s="441">
        <v>47</v>
      </c>
      <c r="K148" s="132">
        <v>9</v>
      </c>
      <c r="L148" t="s">
        <v>3572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5823</v>
      </c>
      <c r="D149" s="441">
        <v>42</v>
      </c>
      <c r="E149" s="132">
        <v>2</v>
      </c>
      <c r="F149" t="s">
        <v>4883</v>
      </c>
      <c r="G149" s="133">
        <v>3</v>
      </c>
      <c r="H149" s="439">
        <v>4</v>
      </c>
      <c r="I149" s="440" t="s">
        <v>4329</v>
      </c>
      <c r="J149" s="441">
        <v>97</v>
      </c>
      <c r="K149" s="132">
        <v>4</v>
      </c>
      <c r="L149" t="s">
        <v>3573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5824</v>
      </c>
      <c r="D150" s="441">
        <v>63</v>
      </c>
      <c r="E150" s="132">
        <v>3</v>
      </c>
      <c r="F150" t="s">
        <v>5078</v>
      </c>
      <c r="G150" s="133">
        <v>83</v>
      </c>
      <c r="H150" s="439">
        <v>7</v>
      </c>
      <c r="I150" s="440" t="s">
        <v>4330</v>
      </c>
      <c r="J150" s="441">
        <v>36</v>
      </c>
      <c r="K150" s="132">
        <v>7</v>
      </c>
      <c r="L150" t="s">
        <v>3574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5825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4331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5826</v>
      </c>
      <c r="D152" s="441">
        <v>25</v>
      </c>
      <c r="E152" s="132">
        <v>14</v>
      </c>
      <c r="F152" t="s">
        <v>5079</v>
      </c>
      <c r="G152" s="133">
        <v>12</v>
      </c>
      <c r="H152" s="439">
        <v>14</v>
      </c>
      <c r="I152" s="440" t="s">
        <v>4332</v>
      </c>
      <c r="J152" s="441">
        <v>51</v>
      </c>
      <c r="K152" s="132">
        <v>8</v>
      </c>
      <c r="L152" t="s">
        <v>3575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5827</v>
      </c>
      <c r="D153" s="441">
        <v>20</v>
      </c>
      <c r="E153" s="132">
        <v>80</v>
      </c>
      <c r="F153" t="s">
        <v>5080</v>
      </c>
      <c r="G153" s="133">
        <v>36</v>
      </c>
      <c r="H153" s="439">
        <v>67</v>
      </c>
      <c r="I153" s="440" t="s">
        <v>4333</v>
      </c>
      <c r="J153" s="441">
        <v>76</v>
      </c>
      <c r="K153" s="132">
        <v>67</v>
      </c>
      <c r="L153" t="s">
        <v>3576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5828</v>
      </c>
      <c r="D154" s="441">
        <v>28</v>
      </c>
      <c r="E154" s="132">
        <v>12</v>
      </c>
      <c r="F154" t="s">
        <v>5081</v>
      </c>
      <c r="G154" s="133">
        <v>174</v>
      </c>
      <c r="H154" s="439">
        <v>10</v>
      </c>
      <c r="I154" s="440" t="s">
        <v>4334</v>
      </c>
      <c r="J154" s="441">
        <v>87</v>
      </c>
      <c r="K154" s="132">
        <v>8</v>
      </c>
      <c r="L154" t="s">
        <v>3577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5829</v>
      </c>
      <c r="D155" s="441">
        <v>28</v>
      </c>
      <c r="E155" s="132">
        <v>12</v>
      </c>
      <c r="F155" t="s">
        <v>5082</v>
      </c>
      <c r="G155" s="133">
        <v>10</v>
      </c>
      <c r="H155" s="439">
        <v>5</v>
      </c>
      <c r="I155" s="440" t="s">
        <v>4335</v>
      </c>
      <c r="J155" s="441">
        <v>91</v>
      </c>
      <c r="K155" s="132">
        <v>6</v>
      </c>
      <c r="L155" t="s">
        <v>3578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4336</v>
      </c>
      <c r="J156" s="441">
        <v>83</v>
      </c>
      <c r="K156" s="132">
        <v>1</v>
      </c>
      <c r="L156" t="s">
        <v>3287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5830</v>
      </c>
      <c r="D157" s="441">
        <v>29</v>
      </c>
      <c r="E157" s="132">
        <v>6</v>
      </c>
      <c r="F157" t="s">
        <v>5083</v>
      </c>
      <c r="G157" s="133">
        <v>27</v>
      </c>
      <c r="H157" s="439">
        <v>2</v>
      </c>
      <c r="I157" s="440" t="s">
        <v>4337</v>
      </c>
      <c r="J157" s="441">
        <v>217</v>
      </c>
      <c r="K157" s="132">
        <v>7</v>
      </c>
      <c r="L157" t="s">
        <v>3579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5831</v>
      </c>
      <c r="D158" s="441">
        <v>17</v>
      </c>
      <c r="E158" s="132">
        <v>392</v>
      </c>
      <c r="F158" t="s">
        <v>5084</v>
      </c>
      <c r="G158" s="133">
        <v>26</v>
      </c>
      <c r="H158" s="439">
        <v>328</v>
      </c>
      <c r="I158" s="440" t="s">
        <v>4338</v>
      </c>
      <c r="J158" s="441">
        <v>43</v>
      </c>
      <c r="K158" s="132">
        <v>354</v>
      </c>
      <c r="L158" t="s">
        <v>3580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5832</v>
      </c>
      <c r="D159" s="441">
        <v>26</v>
      </c>
      <c r="E159" s="132">
        <v>53</v>
      </c>
      <c r="F159" t="s">
        <v>5085</v>
      </c>
      <c r="G159" s="133">
        <v>16</v>
      </c>
      <c r="H159" s="439">
        <v>59</v>
      </c>
      <c r="I159" s="440" t="s">
        <v>4339</v>
      </c>
      <c r="J159" s="441">
        <v>77</v>
      </c>
      <c r="K159" s="132">
        <v>51</v>
      </c>
      <c r="L159" t="s">
        <v>3581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5642</v>
      </c>
      <c r="D160" s="441">
        <v>27</v>
      </c>
      <c r="E160" s="132">
        <v>4</v>
      </c>
      <c r="F160" t="s">
        <v>5086</v>
      </c>
      <c r="G160" s="133">
        <v>14</v>
      </c>
      <c r="H160" s="439">
        <v>6</v>
      </c>
      <c r="I160" s="440" t="s">
        <v>4340</v>
      </c>
      <c r="J160" s="441">
        <v>137</v>
      </c>
      <c r="K160" s="132">
        <v>5</v>
      </c>
      <c r="L160" t="s">
        <v>3582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4064</v>
      </c>
      <c r="D161" s="441">
        <v>4</v>
      </c>
      <c r="E161" s="132">
        <v>6</v>
      </c>
      <c r="F161" t="s">
        <v>5087</v>
      </c>
      <c r="G161" s="133">
        <v>48</v>
      </c>
      <c r="H161" s="439">
        <v>5</v>
      </c>
      <c r="I161" s="440" t="s">
        <v>4341</v>
      </c>
      <c r="J161" s="441">
        <v>44</v>
      </c>
      <c r="K161" s="132">
        <v>5</v>
      </c>
      <c r="L161" t="s">
        <v>3583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5833</v>
      </c>
      <c r="D162" s="444">
        <v>17</v>
      </c>
      <c r="E162" s="132">
        <v>13</v>
      </c>
      <c r="F162" t="s">
        <v>5088</v>
      </c>
      <c r="G162" s="133">
        <v>38</v>
      </c>
      <c r="H162" s="439">
        <v>13</v>
      </c>
      <c r="I162" s="440" t="s">
        <v>4342</v>
      </c>
      <c r="J162" s="441">
        <v>56</v>
      </c>
      <c r="K162" s="132">
        <v>20</v>
      </c>
      <c r="L162" t="s">
        <v>3584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5857</v>
      </c>
      <c r="D166" s="462">
        <v>42</v>
      </c>
      <c r="E166" s="248">
        <v>907</v>
      </c>
      <c r="F166" s="35" t="s">
        <v>5112</v>
      </c>
      <c r="G166" s="249">
        <v>55</v>
      </c>
      <c r="H166" s="313">
        <v>752</v>
      </c>
      <c r="I166" s="461" t="s">
        <v>4364</v>
      </c>
      <c r="J166" s="462">
        <v>88</v>
      </c>
      <c r="K166" s="248">
        <v>862</v>
      </c>
      <c r="L166" s="35" t="s">
        <v>3607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5835</v>
      </c>
      <c r="D167" s="441">
        <v>25</v>
      </c>
      <c r="E167" s="132">
        <v>40</v>
      </c>
      <c r="F167" t="s">
        <v>5090</v>
      </c>
      <c r="G167" s="133">
        <v>38</v>
      </c>
      <c r="H167" s="307">
        <v>40</v>
      </c>
      <c r="I167" s="440" t="s">
        <v>4344</v>
      </c>
      <c r="J167" s="441">
        <v>43</v>
      </c>
      <c r="K167" s="132">
        <v>40</v>
      </c>
      <c r="L167" t="s">
        <v>3586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5836</v>
      </c>
      <c r="D168" s="441">
        <v>52</v>
      </c>
      <c r="E168" s="132">
        <v>21</v>
      </c>
      <c r="F168" t="s">
        <v>5091</v>
      </c>
      <c r="G168" s="133">
        <v>80</v>
      </c>
      <c r="H168" s="439">
        <v>14</v>
      </c>
      <c r="I168" s="440" t="s">
        <v>4345</v>
      </c>
      <c r="J168" s="441">
        <v>23</v>
      </c>
      <c r="K168" s="132">
        <v>15</v>
      </c>
      <c r="L168" t="s">
        <v>3587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5837</v>
      </c>
      <c r="D169" s="441">
        <v>42</v>
      </c>
      <c r="E169" s="132">
        <v>119</v>
      </c>
      <c r="F169" t="s">
        <v>5092</v>
      </c>
      <c r="G169" s="133">
        <v>76</v>
      </c>
      <c r="H169" s="439">
        <v>92</v>
      </c>
      <c r="I169" s="440" t="s">
        <v>4346</v>
      </c>
      <c r="J169" s="441">
        <v>84</v>
      </c>
      <c r="K169" s="132">
        <v>105</v>
      </c>
      <c r="L169" t="s">
        <v>3588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5838</v>
      </c>
      <c r="D170" s="441">
        <v>15</v>
      </c>
      <c r="E170" s="132">
        <v>55</v>
      </c>
      <c r="F170" t="s">
        <v>5093</v>
      </c>
      <c r="G170" s="133">
        <v>20</v>
      </c>
      <c r="H170" s="439">
        <v>43</v>
      </c>
      <c r="I170" s="440" t="s">
        <v>4347</v>
      </c>
      <c r="J170" s="441">
        <v>65</v>
      </c>
      <c r="K170" s="132">
        <v>53</v>
      </c>
      <c r="L170" t="s">
        <v>3589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5839</v>
      </c>
      <c r="D171" s="441">
        <v>27</v>
      </c>
      <c r="E171" s="132">
        <v>82</v>
      </c>
      <c r="F171" t="s">
        <v>5094</v>
      </c>
      <c r="G171" s="133">
        <v>37</v>
      </c>
      <c r="H171" s="439">
        <v>60</v>
      </c>
      <c r="I171" s="440" t="s">
        <v>4348</v>
      </c>
      <c r="J171" s="441">
        <v>62</v>
      </c>
      <c r="K171" s="132">
        <v>74</v>
      </c>
      <c r="L171" t="s">
        <v>3590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5840</v>
      </c>
      <c r="D172" s="441">
        <v>89</v>
      </c>
      <c r="E172" s="132">
        <v>61</v>
      </c>
      <c r="F172" t="s">
        <v>5095</v>
      </c>
      <c r="G172" s="133">
        <v>56</v>
      </c>
      <c r="H172" s="439">
        <v>58</v>
      </c>
      <c r="I172" s="440" t="s">
        <v>4349</v>
      </c>
      <c r="J172" s="441">
        <v>92</v>
      </c>
      <c r="K172" s="132">
        <v>77</v>
      </c>
      <c r="L172" t="s">
        <v>3591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5841</v>
      </c>
      <c r="D173" s="441">
        <v>36</v>
      </c>
      <c r="E173" s="132">
        <v>97</v>
      </c>
      <c r="F173" t="s">
        <v>5096</v>
      </c>
      <c r="G173" s="133">
        <v>55</v>
      </c>
      <c r="H173" s="439">
        <v>72</v>
      </c>
      <c r="I173" s="440" t="s">
        <v>4350</v>
      </c>
      <c r="J173" s="441">
        <v>100</v>
      </c>
      <c r="K173" s="132">
        <v>81</v>
      </c>
      <c r="L173" t="s">
        <v>3592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5842</v>
      </c>
      <c r="D174" s="441">
        <v>31</v>
      </c>
      <c r="E174" s="132">
        <v>20</v>
      </c>
      <c r="F174" t="s">
        <v>5097</v>
      </c>
      <c r="G174" s="133">
        <v>23</v>
      </c>
      <c r="H174" s="439">
        <v>20</v>
      </c>
      <c r="I174" s="440" t="s">
        <v>4351</v>
      </c>
      <c r="J174" s="441">
        <v>37</v>
      </c>
      <c r="K174" s="132">
        <v>20</v>
      </c>
      <c r="L174" t="s">
        <v>3593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5843</v>
      </c>
      <c r="D175" s="441">
        <v>60</v>
      </c>
      <c r="E175" s="132">
        <v>20</v>
      </c>
      <c r="F175" t="s">
        <v>5098</v>
      </c>
      <c r="G175" s="133">
        <v>61</v>
      </c>
      <c r="H175" s="439">
        <v>33</v>
      </c>
      <c r="I175" s="440" t="s">
        <v>4352</v>
      </c>
      <c r="J175" s="441">
        <v>112</v>
      </c>
      <c r="K175" s="132">
        <v>34</v>
      </c>
      <c r="L175" t="s">
        <v>3594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5844</v>
      </c>
      <c r="D176" s="441">
        <v>78</v>
      </c>
      <c r="E176" s="132">
        <v>11</v>
      </c>
      <c r="F176" t="s">
        <v>5099</v>
      </c>
      <c r="G176" s="133">
        <v>77</v>
      </c>
      <c r="H176" s="439">
        <v>10</v>
      </c>
      <c r="I176" s="440" t="s">
        <v>3287</v>
      </c>
      <c r="J176" s="441">
        <v>49</v>
      </c>
      <c r="K176" s="132">
        <v>9</v>
      </c>
      <c r="L176" t="s">
        <v>3595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5845</v>
      </c>
      <c r="D177" s="441">
        <v>51</v>
      </c>
      <c r="E177" s="132">
        <v>112</v>
      </c>
      <c r="F177" t="s">
        <v>5100</v>
      </c>
      <c r="G177" s="133">
        <v>58</v>
      </c>
      <c r="H177" s="439">
        <v>82</v>
      </c>
      <c r="I177" s="440" t="s">
        <v>4353</v>
      </c>
      <c r="J177" s="441">
        <v>98</v>
      </c>
      <c r="K177" s="132">
        <v>106</v>
      </c>
      <c r="L177" t="s">
        <v>3596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5846</v>
      </c>
      <c r="D178" s="441">
        <v>79</v>
      </c>
      <c r="E178" s="132">
        <v>35</v>
      </c>
      <c r="F178" t="s">
        <v>5101</v>
      </c>
      <c r="G178" s="133">
        <v>88</v>
      </c>
      <c r="H178" s="439">
        <v>21</v>
      </c>
      <c r="I178" s="440" t="s">
        <v>4354</v>
      </c>
      <c r="J178" s="441">
        <v>133</v>
      </c>
      <c r="K178" s="132">
        <v>30</v>
      </c>
      <c r="L178" t="s">
        <v>3597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5847</v>
      </c>
      <c r="D179" s="441">
        <v>32</v>
      </c>
      <c r="E179" s="132">
        <v>27</v>
      </c>
      <c r="F179" t="s">
        <v>5102</v>
      </c>
      <c r="G179" s="133">
        <v>37</v>
      </c>
      <c r="H179" s="439">
        <v>17</v>
      </c>
      <c r="I179" s="440" t="s">
        <v>4355</v>
      </c>
      <c r="J179" s="441">
        <v>74</v>
      </c>
      <c r="K179" s="132">
        <v>38</v>
      </c>
      <c r="L179" t="s">
        <v>3598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5848</v>
      </c>
      <c r="D180" s="441">
        <v>3</v>
      </c>
      <c r="E180" s="132">
        <v>2</v>
      </c>
      <c r="F180" t="s">
        <v>5103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5849</v>
      </c>
      <c r="D181" s="441">
        <v>32</v>
      </c>
      <c r="E181" s="132">
        <v>16</v>
      </c>
      <c r="F181" t="s">
        <v>5104</v>
      </c>
      <c r="G181" s="133">
        <v>48</v>
      </c>
      <c r="H181" s="439">
        <v>9</v>
      </c>
      <c r="I181" s="440" t="s">
        <v>4356</v>
      </c>
      <c r="J181" s="441">
        <v>90</v>
      </c>
      <c r="K181" s="132">
        <v>8</v>
      </c>
      <c r="L181" t="s">
        <v>3599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5850</v>
      </c>
      <c r="D182" s="441">
        <v>13</v>
      </c>
      <c r="E182" s="132">
        <v>15</v>
      </c>
      <c r="F182" t="s">
        <v>5105</v>
      </c>
      <c r="G182" s="133">
        <v>62</v>
      </c>
      <c r="H182" s="439">
        <v>11</v>
      </c>
      <c r="I182" s="440" t="s">
        <v>4357</v>
      </c>
      <c r="J182" s="441">
        <v>100</v>
      </c>
      <c r="K182" s="132">
        <v>13</v>
      </c>
      <c r="L182" t="s">
        <v>3600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5851</v>
      </c>
      <c r="D183" s="441">
        <v>28</v>
      </c>
      <c r="E183" s="132">
        <v>9</v>
      </c>
      <c r="F183" t="s">
        <v>5106</v>
      </c>
      <c r="G183" s="133">
        <v>59</v>
      </c>
      <c r="H183" s="439">
        <v>11</v>
      </c>
      <c r="I183" s="440" t="s">
        <v>4358</v>
      </c>
      <c r="J183" s="441">
        <v>121</v>
      </c>
      <c r="K183" s="132">
        <v>6</v>
      </c>
      <c r="L183" t="s">
        <v>3601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5852</v>
      </c>
      <c r="D184" s="441">
        <v>38</v>
      </c>
      <c r="E184" s="132">
        <v>22</v>
      </c>
      <c r="F184" t="s">
        <v>5107</v>
      </c>
      <c r="G184" s="133">
        <v>59</v>
      </c>
      <c r="H184" s="439">
        <v>32</v>
      </c>
      <c r="I184" s="440" t="s">
        <v>4359</v>
      </c>
      <c r="J184" s="441">
        <v>109</v>
      </c>
      <c r="K184" s="132">
        <v>27</v>
      </c>
      <c r="L184" t="s">
        <v>3602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5853</v>
      </c>
      <c r="D185" s="441">
        <v>46</v>
      </c>
      <c r="E185" s="132">
        <v>4</v>
      </c>
      <c r="F185" t="s">
        <v>5108</v>
      </c>
      <c r="G185" s="133">
        <v>17</v>
      </c>
      <c r="H185" s="439">
        <v>12</v>
      </c>
      <c r="I185" s="440" t="s">
        <v>4360</v>
      </c>
      <c r="J185" s="441">
        <v>67</v>
      </c>
      <c r="K185" s="132">
        <v>12</v>
      </c>
      <c r="L185" t="s">
        <v>3603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5854</v>
      </c>
      <c r="D186" s="441">
        <v>42</v>
      </c>
      <c r="E186" s="132">
        <v>25</v>
      </c>
      <c r="F186" t="s">
        <v>5109</v>
      </c>
      <c r="G186" s="133">
        <v>65</v>
      </c>
      <c r="H186" s="439">
        <v>31</v>
      </c>
      <c r="I186" s="440" t="s">
        <v>4361</v>
      </c>
      <c r="J186" s="441">
        <v>104</v>
      </c>
      <c r="K186" s="132">
        <v>30</v>
      </c>
      <c r="L186" t="s">
        <v>3604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5855</v>
      </c>
      <c r="D187" s="441">
        <v>28</v>
      </c>
      <c r="E187" s="132">
        <v>61</v>
      </c>
      <c r="F187" t="s">
        <v>5110</v>
      </c>
      <c r="G187" s="133">
        <v>44</v>
      </c>
      <c r="H187" s="439">
        <v>54</v>
      </c>
      <c r="I187" s="440" t="s">
        <v>4362</v>
      </c>
      <c r="J187" s="441">
        <v>83</v>
      </c>
      <c r="K187" s="132">
        <v>44</v>
      </c>
      <c r="L187" t="s">
        <v>3605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5856</v>
      </c>
      <c r="D188" s="441">
        <v>55</v>
      </c>
      <c r="E188" s="132">
        <v>53</v>
      </c>
      <c r="F188" t="s">
        <v>5111</v>
      </c>
      <c r="G188" s="133">
        <v>72</v>
      </c>
      <c r="H188" s="439">
        <v>30</v>
      </c>
      <c r="I188" s="440" t="s">
        <v>4363</v>
      </c>
      <c r="J188" s="441">
        <v>157</v>
      </c>
      <c r="K188" s="132">
        <v>40</v>
      </c>
      <c r="L188" t="s">
        <v>3606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5873</v>
      </c>
      <c r="D190" s="436">
        <v>21</v>
      </c>
      <c r="E190" s="248">
        <v>947</v>
      </c>
      <c r="F190" s="35" t="s">
        <v>5128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3623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5858</v>
      </c>
      <c r="D191" s="441">
        <v>22</v>
      </c>
      <c r="E191" s="132">
        <v>11</v>
      </c>
      <c r="F191" t="s">
        <v>5113</v>
      </c>
      <c r="G191" s="133">
        <v>8</v>
      </c>
      <c r="H191" s="307">
        <v>11</v>
      </c>
      <c r="I191" s="440" t="s">
        <v>4365</v>
      </c>
      <c r="J191" s="441">
        <v>37</v>
      </c>
      <c r="K191" s="132">
        <v>16</v>
      </c>
      <c r="L191" t="s">
        <v>3608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5859</v>
      </c>
      <c r="D192" s="441">
        <v>20</v>
      </c>
      <c r="E192" s="132">
        <v>25</v>
      </c>
      <c r="F192" t="s">
        <v>5114</v>
      </c>
      <c r="G192" s="133">
        <v>19</v>
      </c>
      <c r="H192" s="439">
        <v>12</v>
      </c>
      <c r="I192" s="440" t="s">
        <v>4366</v>
      </c>
      <c r="J192" s="441">
        <v>25</v>
      </c>
      <c r="K192" s="132">
        <v>17</v>
      </c>
      <c r="L192" t="s">
        <v>3609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5860</v>
      </c>
      <c r="D193" s="441">
        <v>12</v>
      </c>
      <c r="E193" s="132">
        <v>15</v>
      </c>
      <c r="F193" t="s">
        <v>5115</v>
      </c>
      <c r="G193" s="133">
        <v>46</v>
      </c>
      <c r="H193" s="439">
        <v>21</v>
      </c>
      <c r="I193" s="440" t="s">
        <v>4367</v>
      </c>
      <c r="J193" s="441">
        <v>54</v>
      </c>
      <c r="K193" s="132">
        <v>22</v>
      </c>
      <c r="L193" t="s">
        <v>3610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5861</v>
      </c>
      <c r="D194" s="441">
        <v>13</v>
      </c>
      <c r="E194" s="132">
        <v>17</v>
      </c>
      <c r="F194" t="s">
        <v>5116</v>
      </c>
      <c r="G194" s="133">
        <v>29</v>
      </c>
      <c r="H194" s="439">
        <v>20</v>
      </c>
      <c r="I194" s="440" t="s">
        <v>4368</v>
      </c>
      <c r="J194" s="441">
        <v>61</v>
      </c>
      <c r="K194" s="132">
        <v>14</v>
      </c>
      <c r="L194" t="s">
        <v>3611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5862</v>
      </c>
      <c r="D195" s="441">
        <v>21</v>
      </c>
      <c r="E195" s="132">
        <v>153</v>
      </c>
      <c r="F195" t="s">
        <v>5117</v>
      </c>
      <c r="G195" s="133">
        <v>17</v>
      </c>
      <c r="H195" s="439">
        <v>113</v>
      </c>
      <c r="I195" s="440" t="s">
        <v>4369</v>
      </c>
      <c r="J195" s="441">
        <v>32</v>
      </c>
      <c r="K195" s="132">
        <v>125</v>
      </c>
      <c r="L195" t="s">
        <v>3612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5863</v>
      </c>
      <c r="D196" s="441">
        <v>29</v>
      </c>
      <c r="E196" s="132">
        <v>139</v>
      </c>
      <c r="F196" t="s">
        <v>5118</v>
      </c>
      <c r="G196" s="133">
        <v>22</v>
      </c>
      <c r="H196" s="439">
        <v>145</v>
      </c>
      <c r="I196" s="440" t="s">
        <v>4370</v>
      </c>
      <c r="J196" s="441">
        <v>48</v>
      </c>
      <c r="K196" s="132">
        <v>133</v>
      </c>
      <c r="L196" t="s">
        <v>3613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5864</v>
      </c>
      <c r="D197" s="441">
        <v>13</v>
      </c>
      <c r="E197" s="132">
        <v>87</v>
      </c>
      <c r="F197" t="s">
        <v>5119</v>
      </c>
      <c r="G197" s="133">
        <v>27</v>
      </c>
      <c r="H197" s="439">
        <v>84</v>
      </c>
      <c r="I197" s="440" t="s">
        <v>4371</v>
      </c>
      <c r="J197" s="441">
        <v>30</v>
      </c>
      <c r="K197" s="132">
        <v>90</v>
      </c>
      <c r="L197" t="s">
        <v>3614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5865</v>
      </c>
      <c r="D198" s="441">
        <v>27</v>
      </c>
      <c r="E198" s="132">
        <v>39</v>
      </c>
      <c r="F198" t="s">
        <v>5120</v>
      </c>
      <c r="G198" s="133">
        <v>43</v>
      </c>
      <c r="H198" s="439">
        <v>34</v>
      </c>
      <c r="I198" s="440" t="s">
        <v>4372</v>
      </c>
      <c r="J198" s="441">
        <v>33</v>
      </c>
      <c r="K198" s="132">
        <v>39</v>
      </c>
      <c r="L198" t="s">
        <v>3615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5866</v>
      </c>
      <c r="D199" s="441">
        <v>5</v>
      </c>
      <c r="E199" s="132">
        <v>6</v>
      </c>
      <c r="F199" t="s">
        <v>5121</v>
      </c>
      <c r="G199" s="133">
        <v>16</v>
      </c>
      <c r="H199" s="439">
        <v>6</v>
      </c>
      <c r="I199" s="440" t="s">
        <v>4373</v>
      </c>
      <c r="J199" s="441">
        <v>21</v>
      </c>
      <c r="K199" s="132">
        <v>6</v>
      </c>
      <c r="L199" t="s">
        <v>3616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5867</v>
      </c>
      <c r="D200" s="441">
        <v>60</v>
      </c>
      <c r="E200" s="132">
        <v>14</v>
      </c>
      <c r="F200" t="s">
        <v>5122</v>
      </c>
      <c r="G200" s="133">
        <v>53</v>
      </c>
      <c r="H200" s="439">
        <v>17</v>
      </c>
      <c r="I200" s="440" t="s">
        <v>4374</v>
      </c>
      <c r="J200" s="441">
        <v>64</v>
      </c>
      <c r="K200" s="132">
        <v>18</v>
      </c>
      <c r="L200" t="s">
        <v>3617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5868</v>
      </c>
      <c r="D201" s="441">
        <v>36</v>
      </c>
      <c r="E201" s="132">
        <v>77</v>
      </c>
      <c r="F201" t="s">
        <v>5123</v>
      </c>
      <c r="G201" s="133">
        <v>28</v>
      </c>
      <c r="H201" s="439">
        <v>72</v>
      </c>
      <c r="I201" s="440" t="s">
        <v>4375</v>
      </c>
      <c r="J201" s="441">
        <v>39</v>
      </c>
      <c r="K201" s="132">
        <v>58</v>
      </c>
      <c r="L201" t="s">
        <v>3618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5869</v>
      </c>
      <c r="D202" s="441">
        <v>23</v>
      </c>
      <c r="E202" s="132">
        <v>62</v>
      </c>
      <c r="F202" t="s">
        <v>5124</v>
      </c>
      <c r="G202" s="133">
        <v>24</v>
      </c>
      <c r="H202" s="439">
        <v>56</v>
      </c>
      <c r="I202" s="440" t="s">
        <v>4376</v>
      </c>
      <c r="J202" s="441">
        <v>43</v>
      </c>
      <c r="K202" s="132">
        <v>45</v>
      </c>
      <c r="L202" t="s">
        <v>3619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5870</v>
      </c>
      <c r="D203" s="441">
        <v>10</v>
      </c>
      <c r="E203" s="132">
        <v>21</v>
      </c>
      <c r="F203" t="s">
        <v>5125</v>
      </c>
      <c r="G203" s="133">
        <v>45</v>
      </c>
      <c r="H203" s="439">
        <v>30</v>
      </c>
      <c r="I203" s="440" t="s">
        <v>4377</v>
      </c>
      <c r="J203" s="441">
        <v>30</v>
      </c>
      <c r="K203" s="132">
        <v>18</v>
      </c>
      <c r="L203" t="s">
        <v>3620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5871</v>
      </c>
      <c r="D204" s="441">
        <v>25</v>
      </c>
      <c r="E204" s="132">
        <v>4</v>
      </c>
      <c r="F204" t="s">
        <v>5126</v>
      </c>
      <c r="G204" s="133">
        <v>30</v>
      </c>
      <c r="H204" s="439">
        <v>6</v>
      </c>
      <c r="I204" s="440" t="s">
        <v>4378</v>
      </c>
      <c r="J204" s="441">
        <v>101</v>
      </c>
      <c r="K204" s="132">
        <v>10</v>
      </c>
      <c r="L204" t="s">
        <v>3621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5872</v>
      </c>
      <c r="D205" s="444">
        <v>17</v>
      </c>
      <c r="E205" s="132">
        <v>277</v>
      </c>
      <c r="F205" t="s">
        <v>5127</v>
      </c>
      <c r="G205" s="133">
        <v>19</v>
      </c>
      <c r="H205" s="439">
        <v>238</v>
      </c>
      <c r="I205" s="440" t="s">
        <v>4379</v>
      </c>
      <c r="J205" s="441">
        <v>31</v>
      </c>
      <c r="K205" s="132">
        <v>277</v>
      </c>
      <c r="L205" t="s">
        <v>3622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44996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5901</v>
      </c>
      <c r="D209" s="462">
        <v>18</v>
      </c>
      <c r="E209" s="248">
        <v>2707</v>
      </c>
      <c r="F209" s="35" t="s">
        <v>5158</v>
      </c>
      <c r="G209" s="249">
        <v>26</v>
      </c>
      <c r="H209" s="313">
        <v>2613</v>
      </c>
      <c r="I209" s="461" t="s">
        <v>4409</v>
      </c>
      <c r="J209" s="462">
        <v>39</v>
      </c>
      <c r="K209" s="35">
        <v>2737</v>
      </c>
      <c r="L209" s="35" t="s">
        <v>3653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5874</v>
      </c>
      <c r="D210" s="441">
        <v>32</v>
      </c>
      <c r="E210" s="132">
        <v>8</v>
      </c>
      <c r="F210" t="s">
        <v>5129</v>
      </c>
      <c r="G210" s="133">
        <v>3</v>
      </c>
      <c r="H210" s="307">
        <v>6</v>
      </c>
      <c r="I210" s="440" t="s">
        <v>4380</v>
      </c>
      <c r="J210" s="441">
        <v>20</v>
      </c>
      <c r="K210" s="132">
        <v>6</v>
      </c>
      <c r="L210" t="s">
        <v>3624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5875</v>
      </c>
      <c r="D211" s="441">
        <v>15</v>
      </c>
      <c r="E211" s="132">
        <v>352</v>
      </c>
      <c r="F211" t="s">
        <v>5130</v>
      </c>
      <c r="G211" s="133">
        <v>24</v>
      </c>
      <c r="H211" s="439">
        <v>318</v>
      </c>
      <c r="I211" s="440" t="s">
        <v>4381</v>
      </c>
      <c r="J211" s="441">
        <v>35</v>
      </c>
      <c r="K211" s="132">
        <v>321</v>
      </c>
      <c r="L211" t="s">
        <v>3625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5131</v>
      </c>
      <c r="G212" s="133">
        <v>3</v>
      </c>
      <c r="H212" s="439">
        <v>11</v>
      </c>
      <c r="I212" s="440" t="s">
        <v>4382</v>
      </c>
      <c r="J212" s="441">
        <v>20</v>
      </c>
      <c r="K212" s="132">
        <v>13</v>
      </c>
      <c r="L212" t="s">
        <v>3626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5876</v>
      </c>
      <c r="D213" s="441">
        <v>3</v>
      </c>
      <c r="E213" s="132">
        <v>5</v>
      </c>
      <c r="F213" t="s">
        <v>5132</v>
      </c>
      <c r="G213" s="133">
        <v>79</v>
      </c>
      <c r="H213" s="439">
        <v>3</v>
      </c>
      <c r="I213" s="440" t="s">
        <v>4383</v>
      </c>
      <c r="J213" s="441">
        <v>109</v>
      </c>
      <c r="K213" s="132">
        <v>4</v>
      </c>
      <c r="L213" t="s">
        <v>3627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5877</v>
      </c>
      <c r="D214" s="441">
        <v>23</v>
      </c>
      <c r="E214" s="132">
        <v>97</v>
      </c>
      <c r="F214" t="s">
        <v>5133</v>
      </c>
      <c r="G214" s="133">
        <v>30</v>
      </c>
      <c r="H214" s="439">
        <v>90</v>
      </c>
      <c r="I214" s="440" t="s">
        <v>4384</v>
      </c>
      <c r="J214" s="441">
        <v>52</v>
      </c>
      <c r="K214" s="132">
        <v>115</v>
      </c>
      <c r="L214" t="s">
        <v>3628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5878</v>
      </c>
      <c r="D215" s="441">
        <v>19</v>
      </c>
      <c r="E215" s="132">
        <v>17</v>
      </c>
      <c r="F215" t="s">
        <v>5134</v>
      </c>
      <c r="G215" s="133">
        <v>62</v>
      </c>
      <c r="H215" s="439">
        <v>23</v>
      </c>
      <c r="I215" s="440" t="s">
        <v>4385</v>
      </c>
      <c r="J215" s="441">
        <v>38</v>
      </c>
      <c r="K215" s="132">
        <v>11</v>
      </c>
      <c r="L215" t="s">
        <v>3629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5879</v>
      </c>
      <c r="D216" s="441">
        <v>18</v>
      </c>
      <c r="E216" s="132">
        <v>47</v>
      </c>
      <c r="F216" t="s">
        <v>5135</v>
      </c>
      <c r="G216" s="133">
        <v>27</v>
      </c>
      <c r="H216" s="439">
        <v>26</v>
      </c>
      <c r="I216" s="440" t="s">
        <v>4386</v>
      </c>
      <c r="J216" s="441">
        <v>49</v>
      </c>
      <c r="K216" s="132">
        <v>36</v>
      </c>
      <c r="L216" t="s">
        <v>3630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5880</v>
      </c>
      <c r="D217" s="441">
        <v>18</v>
      </c>
      <c r="E217" s="132">
        <v>51</v>
      </c>
      <c r="F217" t="s">
        <v>5136</v>
      </c>
      <c r="G217" s="133">
        <v>30</v>
      </c>
      <c r="H217" s="439">
        <v>42</v>
      </c>
      <c r="I217" s="440" t="s">
        <v>4387</v>
      </c>
      <c r="J217" s="441">
        <v>34</v>
      </c>
      <c r="K217" s="132">
        <v>38</v>
      </c>
      <c r="L217" t="s">
        <v>3631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5881</v>
      </c>
      <c r="D218" s="441">
        <v>13</v>
      </c>
      <c r="E218" s="132">
        <v>39</v>
      </c>
      <c r="F218" t="s">
        <v>5137</v>
      </c>
      <c r="G218" s="133">
        <v>31</v>
      </c>
      <c r="H218" s="439">
        <v>32</v>
      </c>
      <c r="I218" s="440" t="s">
        <v>4388</v>
      </c>
      <c r="J218" s="441">
        <v>28</v>
      </c>
      <c r="K218" s="132">
        <v>27</v>
      </c>
      <c r="L218" t="s">
        <v>3632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5882</v>
      </c>
      <c r="D219" s="441">
        <v>34</v>
      </c>
      <c r="E219" s="132">
        <v>68</v>
      </c>
      <c r="F219" t="s">
        <v>5138</v>
      </c>
      <c r="G219" s="133">
        <v>27</v>
      </c>
      <c r="H219" s="439">
        <v>62</v>
      </c>
      <c r="I219" s="440" t="s">
        <v>4389</v>
      </c>
      <c r="J219" s="441">
        <v>47</v>
      </c>
      <c r="K219" s="132">
        <v>60</v>
      </c>
      <c r="L219" t="s">
        <v>3633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5692</v>
      </c>
      <c r="D220" s="441">
        <v>22</v>
      </c>
      <c r="E220" s="132">
        <v>1</v>
      </c>
      <c r="F220" t="s">
        <v>5139</v>
      </c>
      <c r="G220" s="133">
        <v>4</v>
      </c>
      <c r="H220" s="439">
        <v>2</v>
      </c>
      <c r="I220" s="440" t="s">
        <v>4390</v>
      </c>
      <c r="J220" s="441">
        <v>34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5883</v>
      </c>
      <c r="D221" s="441">
        <v>99</v>
      </c>
      <c r="E221" s="132">
        <v>17</v>
      </c>
      <c r="F221" t="s">
        <v>5140</v>
      </c>
      <c r="G221" s="133">
        <v>43</v>
      </c>
      <c r="H221" s="439">
        <v>10</v>
      </c>
      <c r="I221" s="440" t="s">
        <v>4391</v>
      </c>
      <c r="J221" s="441">
        <v>39</v>
      </c>
      <c r="K221" s="132">
        <v>12</v>
      </c>
      <c r="L221" t="s">
        <v>3635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5884</v>
      </c>
      <c r="D222" s="441">
        <v>22</v>
      </c>
      <c r="E222" s="132">
        <v>47</v>
      </c>
      <c r="F222" t="s">
        <v>5141</v>
      </c>
      <c r="G222" s="133">
        <v>26</v>
      </c>
      <c r="H222" s="439">
        <v>60</v>
      </c>
      <c r="I222" s="440" t="s">
        <v>4392</v>
      </c>
      <c r="J222" s="441">
        <v>25</v>
      </c>
      <c r="K222" s="132">
        <v>46</v>
      </c>
      <c r="L222" t="s">
        <v>3636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5885</v>
      </c>
      <c r="D223" s="441">
        <v>17</v>
      </c>
      <c r="E223" s="132">
        <v>285</v>
      </c>
      <c r="F223" t="s">
        <v>5142</v>
      </c>
      <c r="G223" s="133">
        <v>26</v>
      </c>
      <c r="H223" s="439">
        <v>289</v>
      </c>
      <c r="I223" s="440" t="s">
        <v>4393</v>
      </c>
      <c r="J223" s="441">
        <v>46</v>
      </c>
      <c r="K223" s="132">
        <v>285</v>
      </c>
      <c r="L223" t="s">
        <v>3637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5886</v>
      </c>
      <c r="D224" s="441">
        <v>17</v>
      </c>
      <c r="E224" s="132">
        <v>79</v>
      </c>
      <c r="F224" t="s">
        <v>5143</v>
      </c>
      <c r="G224" s="133">
        <v>38</v>
      </c>
      <c r="H224" s="439">
        <v>91</v>
      </c>
      <c r="I224" s="440" t="s">
        <v>4394</v>
      </c>
      <c r="J224" s="441">
        <v>52</v>
      </c>
      <c r="K224" s="132">
        <v>64</v>
      </c>
      <c r="L224" t="s">
        <v>3638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5887</v>
      </c>
      <c r="D225" s="441">
        <v>42</v>
      </c>
      <c r="E225" s="132">
        <v>94</v>
      </c>
      <c r="F225" t="s">
        <v>5144</v>
      </c>
      <c r="G225" s="133">
        <v>33</v>
      </c>
      <c r="H225" s="439">
        <v>95</v>
      </c>
      <c r="I225" s="440" t="s">
        <v>4395</v>
      </c>
      <c r="J225" s="441">
        <v>30</v>
      </c>
      <c r="K225" s="132">
        <v>101</v>
      </c>
      <c r="L225" t="s">
        <v>3639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5888</v>
      </c>
      <c r="D226" s="441">
        <v>11</v>
      </c>
      <c r="E226" s="132">
        <v>104</v>
      </c>
      <c r="F226" t="s">
        <v>5145</v>
      </c>
      <c r="G226" s="133">
        <v>22</v>
      </c>
      <c r="H226" s="439">
        <v>153</v>
      </c>
      <c r="I226" s="440" t="s">
        <v>4396</v>
      </c>
      <c r="J226" s="441">
        <v>39</v>
      </c>
      <c r="K226" s="132">
        <v>137</v>
      </c>
      <c r="L226" t="s">
        <v>3640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5889</v>
      </c>
      <c r="D227" s="441">
        <v>15</v>
      </c>
      <c r="E227" s="132">
        <v>9</v>
      </c>
      <c r="F227" t="s">
        <v>5146</v>
      </c>
      <c r="G227" s="133">
        <v>35</v>
      </c>
      <c r="H227" s="439">
        <v>5</v>
      </c>
      <c r="I227" s="440" t="s">
        <v>4397</v>
      </c>
      <c r="J227" s="441">
        <v>99</v>
      </c>
      <c r="K227" s="132">
        <v>14</v>
      </c>
      <c r="L227" t="s">
        <v>3641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5890</v>
      </c>
      <c r="D228" s="441">
        <v>11</v>
      </c>
      <c r="E228" s="132">
        <v>224</v>
      </c>
      <c r="F228" t="s">
        <v>5147</v>
      </c>
      <c r="G228" s="133">
        <v>15</v>
      </c>
      <c r="H228" s="439">
        <v>213</v>
      </c>
      <c r="I228" s="440" t="s">
        <v>4398</v>
      </c>
      <c r="J228" s="441">
        <v>29</v>
      </c>
      <c r="K228" s="132">
        <v>250</v>
      </c>
      <c r="L228" t="s">
        <v>3642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5891</v>
      </c>
      <c r="D229" s="441">
        <v>14</v>
      </c>
      <c r="E229" s="132">
        <v>11</v>
      </c>
      <c r="F229" t="s">
        <v>5148</v>
      </c>
      <c r="G229" s="133">
        <v>17</v>
      </c>
      <c r="H229" s="439">
        <v>13</v>
      </c>
      <c r="I229" s="440" t="s">
        <v>4399</v>
      </c>
      <c r="J229" s="441">
        <v>30</v>
      </c>
      <c r="K229" s="132">
        <v>17</v>
      </c>
      <c r="L229" t="s">
        <v>3643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5892</v>
      </c>
      <c r="D230" s="441">
        <v>29</v>
      </c>
      <c r="E230" s="132">
        <v>243</v>
      </c>
      <c r="F230" t="s">
        <v>5149</v>
      </c>
      <c r="G230" s="133">
        <v>38</v>
      </c>
      <c r="H230" s="439">
        <v>212</v>
      </c>
      <c r="I230" s="440" t="s">
        <v>4400</v>
      </c>
      <c r="J230" s="441">
        <v>59</v>
      </c>
      <c r="K230" s="132">
        <v>234</v>
      </c>
      <c r="L230" t="s">
        <v>3644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5893</v>
      </c>
      <c r="D231" s="441">
        <v>29</v>
      </c>
      <c r="E231" s="132">
        <v>5</v>
      </c>
      <c r="F231" t="s">
        <v>5150</v>
      </c>
      <c r="G231" s="133">
        <v>63</v>
      </c>
      <c r="H231" s="439">
        <v>6</v>
      </c>
      <c r="I231" s="440" t="s">
        <v>4401</v>
      </c>
      <c r="J231" s="441">
        <v>79</v>
      </c>
      <c r="K231" s="132">
        <v>3</v>
      </c>
      <c r="L231" t="s">
        <v>3645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5894</v>
      </c>
      <c r="D232" s="441">
        <v>28</v>
      </c>
      <c r="E232" s="132">
        <v>20</v>
      </c>
      <c r="F232" t="s">
        <v>5151</v>
      </c>
      <c r="G232" s="133">
        <v>9</v>
      </c>
      <c r="H232" s="439">
        <v>19</v>
      </c>
      <c r="I232" s="440" t="s">
        <v>4402</v>
      </c>
      <c r="J232" s="441">
        <v>65</v>
      </c>
      <c r="K232" s="132">
        <v>24</v>
      </c>
      <c r="L232" t="s">
        <v>3646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5895</v>
      </c>
      <c r="D233" s="441">
        <v>16</v>
      </c>
      <c r="E233" s="132">
        <v>161</v>
      </c>
      <c r="F233" t="s">
        <v>5152</v>
      </c>
      <c r="G233" s="133">
        <v>33</v>
      </c>
      <c r="H233" s="439">
        <v>142</v>
      </c>
      <c r="I233" s="440" t="s">
        <v>4403</v>
      </c>
      <c r="J233" s="441">
        <v>30</v>
      </c>
      <c r="K233" s="132">
        <v>198</v>
      </c>
      <c r="L233" t="s">
        <v>3647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5896</v>
      </c>
      <c r="D234" s="441">
        <v>28</v>
      </c>
      <c r="E234" s="132">
        <v>46</v>
      </c>
      <c r="F234" t="s">
        <v>5153</v>
      </c>
      <c r="G234" s="133">
        <v>30</v>
      </c>
      <c r="H234" s="439">
        <v>59</v>
      </c>
      <c r="I234" s="440" t="s">
        <v>4404</v>
      </c>
      <c r="J234" s="441">
        <v>90</v>
      </c>
      <c r="K234" s="132">
        <v>37</v>
      </c>
      <c r="L234" t="s">
        <v>3648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5897</v>
      </c>
      <c r="D235" s="441">
        <v>9</v>
      </c>
      <c r="E235" s="132">
        <v>81</v>
      </c>
      <c r="F235" t="s">
        <v>5154</v>
      </c>
      <c r="G235" s="133">
        <v>28</v>
      </c>
      <c r="H235" s="439">
        <v>57</v>
      </c>
      <c r="I235" s="440" t="s">
        <v>4405</v>
      </c>
      <c r="J235" s="441">
        <v>32</v>
      </c>
      <c r="K235" s="132">
        <v>82</v>
      </c>
      <c r="L235" t="s">
        <v>3649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5898</v>
      </c>
      <c r="D236" s="441">
        <v>11</v>
      </c>
      <c r="E236" s="132">
        <v>29</v>
      </c>
      <c r="F236" t="s">
        <v>5155</v>
      </c>
      <c r="G236" s="133">
        <v>13</v>
      </c>
      <c r="H236" s="439">
        <v>36</v>
      </c>
      <c r="I236" s="440" t="s">
        <v>4406</v>
      </c>
      <c r="J236" s="441">
        <v>32</v>
      </c>
      <c r="K236" s="132">
        <v>34</v>
      </c>
      <c r="L236" t="s">
        <v>3650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5899</v>
      </c>
      <c r="D237" s="441">
        <v>28</v>
      </c>
      <c r="E237" s="132">
        <v>16</v>
      </c>
      <c r="F237" t="s">
        <v>5156</v>
      </c>
      <c r="G237" s="133">
        <v>30</v>
      </c>
      <c r="H237" s="439">
        <v>17</v>
      </c>
      <c r="I237" s="440" t="s">
        <v>4407</v>
      </c>
      <c r="J237" s="441">
        <v>65</v>
      </c>
      <c r="K237" s="132">
        <v>16</v>
      </c>
      <c r="L237" t="s">
        <v>3651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5900</v>
      </c>
      <c r="D238" s="444">
        <v>14</v>
      </c>
      <c r="E238" s="128">
        <v>538</v>
      </c>
      <c r="F238" s="37" t="s">
        <v>5157</v>
      </c>
      <c r="G238" s="129">
        <v>20</v>
      </c>
      <c r="H238" s="448">
        <v>521</v>
      </c>
      <c r="I238" s="443" t="s">
        <v>4408</v>
      </c>
      <c r="J238" s="444">
        <v>27</v>
      </c>
      <c r="K238" s="128">
        <v>550</v>
      </c>
      <c r="L238" s="37" t="s">
        <v>3652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44996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44996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44996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44996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44996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44996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44996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2023-03-11T19:38:16Z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